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abt3\ref3_05A\brehmeri\A_N\2015\Abwasserabgabe\Vordrucke\Überarbeitung_2025-07-18_HMLU\4_geändert_zur Interneteinstellung\"/>
    </mc:Choice>
  </mc:AlternateContent>
  <xr:revisionPtr revIDLastSave="0" documentId="8_{B8760087-28B1-40B2-9AB2-F0D7DC2DB5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orauszahlungsbescheid" sheetId="30" r:id="rId1"/>
    <sheet name="Vorauszahlung (Anlage)" sheetId="38" r:id="rId2"/>
  </sheets>
  <definedNames>
    <definedName name="_xlnm.Print_Area" localSheetId="1">'Vorauszahlung (Anlage)'!$A$1:$L$40</definedName>
    <definedName name="_xlnm.Print_Area" localSheetId="0">Vorauszahlungsbescheid!$A$1:$L$90</definedName>
    <definedName name="E_Mail_Lang" localSheetId="1">'Vorauszahlung (Anlage)'!#REF!</definedName>
    <definedName name="E_Mail_Lang" localSheetId="0">Vorauszahlungsbescheid!$F$10</definedName>
    <definedName name="Text1" localSheetId="1">'Vorauszahlung (Anlage)'!#REF!</definedName>
    <definedName name="Text1" localSheetId="0">Vorauszahlungsbescheid!$F$9</definedName>
    <definedName name="Text10" localSheetId="1">'Vorauszahlung (Anlage)'!#REF!</definedName>
    <definedName name="Text10" localSheetId="0">Vorauszahlungsbescheid!#REF!</definedName>
    <definedName name="Text3" localSheetId="1">'Vorauszahlung (Anlage)'!#REF!</definedName>
    <definedName name="Text3" localSheetId="0">Vorauszahlungsbescheid!$H$10</definedName>
    <definedName name="Text4" localSheetId="1">'Vorauszahlung (Anlage)'!#REF!</definedName>
    <definedName name="Text4" localSheetId="0">Vorauszahlungsbescheid!$C$10</definedName>
    <definedName name="Text5" localSheetId="1">'Vorauszahlung (Anlage)'!#REF!</definedName>
    <definedName name="Text5" localSheetId="0">Vorauszahlungsbescheid!$B$25</definedName>
    <definedName name="Text6" localSheetId="1">'Vorauszahlung (Anlage)'!#REF!</definedName>
    <definedName name="Text6" localSheetId="0">Vorauszahlungsbescheid!$H$9</definedName>
    <definedName name="Text7" localSheetId="1">'Vorauszahlung (Anlage)'!#REF!</definedName>
    <definedName name="Text7" localSheetId="0">Vorauszahlungsbescheid!#REF!</definedName>
    <definedName name="Text8" localSheetId="1">'Vorauszahlung (Anlage)'!#REF!</definedName>
    <definedName name="Text8" localSheetId="0">Vorauszahlungsbescheid!$B$31</definedName>
    <definedName name="Text9" localSheetId="1">'Vorauszahlung (Anlage)'!#REF!</definedName>
    <definedName name="Text9" localSheetId="0">Vorauszahlungsbescheid!#REF!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8" l="1"/>
  <c r="J19" i="38" l="1"/>
  <c r="L25" i="38" l="1"/>
  <c r="F9" i="38"/>
  <c r="J9" i="38" s="1"/>
  <c r="I45" i="30"/>
  <c r="F10" i="38"/>
  <c r="J10" i="38" s="1"/>
  <c r="F11" i="38"/>
  <c r="F12" i="38"/>
  <c r="F13" i="38"/>
  <c r="J13" i="38" s="1"/>
  <c r="F14" i="38"/>
  <c r="F15" i="38"/>
  <c r="L15" i="38" s="1"/>
  <c r="F16" i="38"/>
  <c r="F17" i="38"/>
  <c r="L17" i="38" s="1"/>
  <c r="F18" i="38"/>
  <c r="L18" i="38" s="1"/>
  <c r="I1" i="38"/>
  <c r="J14" i="38"/>
  <c r="J15" i="38"/>
  <c r="J18" i="38"/>
  <c r="L19" i="38"/>
  <c r="K32" i="30"/>
  <c r="L14" i="38" l="1"/>
  <c r="J17" i="38"/>
  <c r="J16" i="38"/>
  <c r="L16" i="38" s="1"/>
  <c r="L13" i="38"/>
  <c r="J12" i="38"/>
  <c r="L12" i="38" s="1"/>
  <c r="J11" i="38"/>
  <c r="L11" i="38" s="1"/>
  <c r="L10" i="38"/>
  <c r="L9" i="38"/>
  <c r="L20" i="38" l="1"/>
  <c r="F33" i="30" l="1"/>
  <c r="L28" i="38"/>
</calcChain>
</file>

<file path=xl/sharedStrings.xml><?xml version="1.0" encoding="utf-8"?>
<sst xmlns="http://schemas.openxmlformats.org/spreadsheetml/2006/main" count="115" uniqueCount="90">
  <si>
    <t>[1]</t>
  </si>
  <si>
    <t>[2]</t>
  </si>
  <si>
    <t>[3]</t>
  </si>
  <si>
    <t>[4]</t>
  </si>
  <si>
    <t>[5]</t>
  </si>
  <si>
    <t>[6]</t>
  </si>
  <si>
    <t>[7]</t>
  </si>
  <si>
    <t>[8]</t>
  </si>
  <si>
    <t>CSB</t>
  </si>
  <si>
    <t>Datum</t>
  </si>
  <si>
    <t>[4] / [5]</t>
  </si>
  <si>
    <t>AOX</t>
  </si>
  <si>
    <t xml:space="preserve">Bei Zahlungsverzug sind Verzugszinsen in Höhe von 6 v. H. vom Fälligkeitstag </t>
  </si>
  <si>
    <t>Nges</t>
  </si>
  <si>
    <t>Pges</t>
  </si>
  <si>
    <t>Der Vorauszahlungsbetrag entspricht</t>
  </si>
  <si>
    <t xml:space="preserve"> dem zuletzt festgesetzten Jahresbetrag.</t>
  </si>
  <si>
    <t xml:space="preserve"> dem zu erwartenden Jahresbetrag.</t>
  </si>
  <si>
    <t xml:space="preserve">eine Vorauszahlung in Höhe von </t>
  </si>
  <si>
    <t>[6]*[7]</t>
  </si>
  <si>
    <t>ABGABE</t>
  </si>
  <si>
    <t>ABGABESATZ/
VERMINDERTER
ABGABESATZ</t>
  </si>
  <si>
    <t>SCHADEINHEITEN
(SE)</t>
  </si>
  <si>
    <t>Quecksilber</t>
  </si>
  <si>
    <t>Cadmium</t>
  </si>
  <si>
    <t>Nickel</t>
  </si>
  <si>
    <t>Blei</t>
  </si>
  <si>
    <t>Kupfer</t>
  </si>
  <si>
    <t>Chrom</t>
  </si>
  <si>
    <t>Fischeigiftigk.</t>
  </si>
  <si>
    <t>JAHRESSCHMUTZ-
WASSERMENGE 
(m³/a)</t>
  </si>
  <si>
    <t>BEWERTETE 
SCHADSTOFFE</t>
  </si>
  <si>
    <t>SCHADSTOFF-
FRACHT</t>
  </si>
  <si>
    <t>SCHÄDLICHKEITS-FAKTOR
(1 SE entspricht)</t>
  </si>
  <si>
    <t>[-]</t>
  </si>
  <si>
    <t>ÜBERWACHUNGS- 
WERT/                                      SCHWELLENWERT</t>
  </si>
  <si>
    <t>kg</t>
  </si>
  <si>
    <t>kg/a</t>
  </si>
  <si>
    <t>mg/l</t>
  </si>
  <si>
    <t>g</t>
  </si>
  <si>
    <t>µg/l</t>
  </si>
  <si>
    <t>g/a</t>
  </si>
  <si>
    <t>Behörde, Postleitzahl, Ort</t>
  </si>
  <si>
    <t>Aktenzeichen</t>
  </si>
  <si>
    <t>Bearbeiter</t>
  </si>
  <si>
    <t>Durchwahl</t>
  </si>
  <si>
    <t>Fax</t>
  </si>
  <si>
    <t>E-Mail</t>
  </si>
  <si>
    <t>Internet</t>
  </si>
  <si>
    <t>Ihr Zeichen</t>
  </si>
  <si>
    <t>Ihre Nachricht vom</t>
  </si>
  <si>
    <t>Logo 
der Behörde</t>
  </si>
  <si>
    <t xml:space="preserve">Abwasserabgabengesetz (HAbwAG) wird für das Veranlagungsjahr </t>
  </si>
  <si>
    <t>Rechen-
vorgang</t>
  </si>
  <si>
    <r>
      <t>[2]*[3]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Umrechnungsfaktor</t>
    </r>
  </si>
  <si>
    <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/G</t>
    </r>
    <r>
      <rPr>
        <vertAlign val="subscript"/>
        <sz val="9"/>
        <rFont val="Arial"/>
        <family val="2"/>
      </rPr>
      <t>EI</t>
    </r>
  </si>
  <si>
    <t>Hektar  *  18   =</t>
  </si>
  <si>
    <r>
      <t xml:space="preserve">SE </t>
    </r>
    <r>
      <rPr>
        <sz val="8"/>
        <rFont val="Arial"/>
        <family val="2"/>
      </rPr>
      <t>(ohne Abrundung)</t>
    </r>
    <r>
      <rPr>
        <sz val="11"/>
        <rFont val="Arial"/>
        <family val="2"/>
      </rPr>
      <t xml:space="preserve">  *  35,79 €   =</t>
    </r>
  </si>
  <si>
    <t>Besucher-
anschrift</t>
  </si>
  <si>
    <t xml:space="preserve">Vorauszahlungsbescheid vom </t>
  </si>
  <si>
    <t>Anlage</t>
  </si>
  <si>
    <t>Blatt 2</t>
  </si>
  <si>
    <t xml:space="preserve"> festgesetzt   (siehe Anlage).</t>
  </si>
  <si>
    <r>
      <t xml:space="preserve">Zahlungen sind zu </t>
    </r>
    <r>
      <rPr>
        <sz val="11"/>
        <rFont val="Swiss742SWC"/>
      </rPr>
      <t>leisten unter Angabe</t>
    </r>
    <r>
      <rPr>
        <sz val="11"/>
        <rFont val="Arial"/>
        <family val="2"/>
      </rPr>
      <t>     </t>
    </r>
    <r>
      <rPr>
        <sz val="11"/>
        <rFont val="Swiss742SWC"/>
      </rPr>
      <t xml:space="preserve"> </t>
    </r>
  </si>
  <si>
    <t xml:space="preserve">                                      der Referenznummer:</t>
  </si>
  <si>
    <t>an folgenden Begünstigten:</t>
  </si>
  <si>
    <t xml:space="preserve">   Name:</t>
  </si>
  <si>
    <t xml:space="preserve">   Bank:</t>
  </si>
  <si>
    <t>Landesbank Hessen-Thüringen</t>
  </si>
  <si>
    <t>HELADEFFXXX</t>
  </si>
  <si>
    <t>DE74 5005 0000 0001 0063 03</t>
  </si>
  <si>
    <r>
      <t xml:space="preserve">3.   </t>
    </r>
    <r>
      <rPr>
        <b/>
        <u/>
        <sz val="12"/>
        <rFont val="Arial"/>
        <family val="2"/>
      </rPr>
      <t>Rechtsbehelfsbelehrung</t>
    </r>
  </si>
  <si>
    <t xml:space="preserve">  V O R A U S Z A H L U N G S B E S C H E I D  </t>
  </si>
  <si>
    <t xml:space="preserve">                         für das Veranlagungsjahr </t>
  </si>
  <si>
    <r>
      <t xml:space="preserve">1.    </t>
    </r>
    <r>
      <rPr>
        <b/>
        <u/>
        <sz val="12"/>
        <rFont val="Arial"/>
        <family val="2"/>
      </rPr>
      <t>Festsetzung der Vorauszahlung</t>
    </r>
  </si>
  <si>
    <r>
      <t xml:space="preserve">2.   </t>
    </r>
    <r>
      <rPr>
        <b/>
        <u/>
        <sz val="12"/>
        <rFont val="Arial"/>
        <family val="2"/>
      </rPr>
      <t>Fälligkeit, Vorauszahlung</t>
    </r>
  </si>
  <si>
    <t>bis zum Eingang der Vorauszahlung zu zahlen (§ 14 Abs. 4 HAbwAG).</t>
  </si>
  <si>
    <t xml:space="preserve">Nach § 11 Abs. 1 Satz 2 des Hessischen Ausführungsgesetzes zum </t>
  </si>
  <si>
    <t>Die Vorauszahlung ist gemäß § 11 Abs. 1 Satz 3 HAbwAG am 1. Juli des Veranlagungsjahres</t>
  </si>
  <si>
    <t xml:space="preserve">fällig, frühestens jedoch drei Monate nach Bekanntgabe des Vorauszahlungsbescheides. </t>
  </si>
  <si>
    <t xml:space="preserve">Der unter Ziffer 1. festgesetzte Betrag ist am </t>
  </si>
  <si>
    <t xml:space="preserve">  fällig.</t>
  </si>
  <si>
    <t>a)   Vorläufige Berechnung der Schmutzwasserabgabe</t>
  </si>
  <si>
    <t xml:space="preserve">         mit den Werten des Einleitebescheides</t>
  </si>
  <si>
    <t>b)    Vorläufige Berechnung der Abwasserabgabe für Niederschlagswasser</t>
  </si>
  <si>
    <t>Hinweise:</t>
  </si>
  <si>
    <t xml:space="preserve">Summe aus Buchstaben a) und b): </t>
  </si>
  <si>
    <t>Hess. Min. Landw. u. Umw. Transfer</t>
  </si>
  <si>
    <t xml:space="preserve">   BIC:</t>
  </si>
  <si>
    <t xml:space="preserve">   IBAN: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</si>
</sst>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#,##0.00\ &quot;€&quot;;\-#,##0.00\ &quot;€&quot;"/>
    <numFmt numFmtId="164" formatCode="#,##0&quot; kg/a&quot;"/>
    <numFmt numFmtId="165" formatCode="0&quot; kg&quot;"/>
    <numFmt numFmtId="166" formatCode="#,##0.00\ &quot;€&quot;"/>
    <numFmt numFmtId="167" formatCode="d/m/yyyy;@"/>
    <numFmt numFmtId="168" formatCode="#,##0.00&quot; mg/l&quot;"/>
    <numFmt numFmtId="169" formatCode="#,##0&quot; m³/a&quot;"/>
    <numFmt numFmtId="170" formatCode="#,##0&quot; g&quot;"/>
    <numFmt numFmtId="171" formatCode="#,##0.00&quot; µg/l&quot;"/>
    <numFmt numFmtId="172" formatCode="#,##0.00&quot; [-]&quot;"/>
    <numFmt numFmtId="173" formatCode="#,##0&quot; m³/GEI&quot;"/>
  </numFmts>
  <fonts count="2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Swiss742SWC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11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vertAlign val="subscript"/>
      <sz val="9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8" fillId="0" borderId="0" xfId="0" applyFont="1"/>
    <xf numFmtId="0" fontId="0" fillId="0" borderId="0" xfId="0" applyBorder="1"/>
    <xf numFmtId="0" fontId="14" fillId="0" borderId="0" xfId="0" applyFont="1"/>
    <xf numFmtId="0" fontId="0" fillId="0" borderId="0" xfId="0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166" fontId="4" fillId="0" borderId="0" xfId="0" applyNumberFormat="1" applyFont="1" applyFill="1" applyBorder="1" applyAlignment="1" applyProtection="1">
      <alignment horizontal="center" vertical="distributed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/>
    <xf numFmtId="0" fontId="7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Protection="1"/>
    <xf numFmtId="0" fontId="8" fillId="0" borderId="1" xfId="0" applyFont="1" applyFill="1" applyBorder="1" applyAlignment="1" applyProtection="1">
      <alignment horizontal="center" vertical="center" textRotation="90" wrapText="1"/>
    </xf>
    <xf numFmtId="0" fontId="8" fillId="0" borderId="2" xfId="0" applyFont="1" applyFill="1" applyBorder="1" applyAlignment="1" applyProtection="1">
      <alignment horizontal="center" vertical="center" textRotation="90" wrapText="1"/>
    </xf>
    <xf numFmtId="0" fontId="8" fillId="0" borderId="3" xfId="0" applyFont="1" applyFill="1" applyBorder="1" applyAlignment="1" applyProtection="1">
      <alignment horizontal="center" vertical="center" wrapText="1"/>
    </xf>
    <xf numFmtId="173" fontId="17" fillId="2" borderId="4" xfId="0" applyNumberFormat="1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Protection="1">
      <protection locked="0"/>
    </xf>
    <xf numFmtId="168" fontId="8" fillId="2" borderId="5" xfId="0" applyNumberFormat="1" applyFont="1" applyFill="1" applyBorder="1" applyAlignment="1" applyProtection="1">
      <alignment horizontal="center" vertical="center"/>
    </xf>
    <xf numFmtId="168" fontId="8" fillId="2" borderId="6" xfId="0" applyNumberFormat="1" applyFont="1" applyFill="1" applyBorder="1" applyAlignment="1" applyProtection="1">
      <alignment horizontal="center" vertical="center"/>
    </xf>
    <xf numFmtId="171" fontId="8" fillId="2" borderId="6" xfId="0" applyNumberFormat="1" applyFont="1" applyFill="1" applyBorder="1" applyAlignment="1" applyProtection="1">
      <alignment horizontal="center" vertical="center"/>
    </xf>
    <xf numFmtId="172" fontId="8" fillId="2" borderId="7" xfId="0" applyNumberFormat="1" applyFont="1" applyFill="1" applyBorder="1" applyAlignment="1" applyProtection="1">
      <alignment horizontal="center" vertical="center"/>
    </xf>
    <xf numFmtId="164" fontId="1" fillId="0" borderId="8" xfId="0" applyNumberFormat="1" applyFont="1" applyBorder="1" applyAlignment="1" applyProtection="1">
      <alignment horizontal="left" vertical="center"/>
    </xf>
    <xf numFmtId="164" fontId="1" fillId="0" borderId="9" xfId="0" applyNumberFormat="1" applyFont="1" applyBorder="1" applyAlignment="1" applyProtection="1">
      <alignment horizontal="left" vertical="center"/>
    </xf>
    <xf numFmtId="165" fontId="1" fillId="2" borderId="8" xfId="0" applyNumberFormat="1" applyFont="1" applyFill="1" applyBorder="1" applyAlignment="1" applyProtection="1">
      <alignment horizontal="left" vertical="center"/>
    </xf>
    <xf numFmtId="165" fontId="1" fillId="2" borderId="10" xfId="0" applyNumberFormat="1" applyFont="1" applyFill="1" applyBorder="1" applyAlignment="1" applyProtection="1">
      <alignment horizontal="left" vertical="center"/>
    </xf>
    <xf numFmtId="170" fontId="1" fillId="2" borderId="10" xfId="0" applyNumberFormat="1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vertical="center"/>
    </xf>
    <xf numFmtId="3" fontId="1" fillId="0" borderId="15" xfId="0" applyNumberFormat="1" applyFont="1" applyBorder="1" applyAlignment="1" applyProtection="1">
      <alignment horizontal="right" vertical="center"/>
    </xf>
    <xf numFmtId="3" fontId="1" fillId="0" borderId="16" xfId="0" applyNumberFormat="1" applyFont="1" applyBorder="1" applyAlignment="1" applyProtection="1">
      <alignment horizontal="right" vertical="center"/>
    </xf>
    <xf numFmtId="7" fontId="9" fillId="0" borderId="17" xfId="0" applyNumberFormat="1" applyFon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vertical="center"/>
    </xf>
    <xf numFmtId="3" fontId="1" fillId="0" borderId="19" xfId="0" applyNumberFormat="1" applyFont="1" applyBorder="1" applyAlignment="1" applyProtection="1">
      <alignment horizontal="right" vertical="center"/>
    </xf>
    <xf numFmtId="3" fontId="1" fillId="0" borderId="6" xfId="0" applyNumberFormat="1" applyFont="1" applyBorder="1" applyAlignment="1" applyProtection="1">
      <alignment horizontal="right" vertical="center"/>
    </xf>
    <xf numFmtId="0" fontId="16" fillId="0" borderId="18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3" fontId="1" fillId="0" borderId="21" xfId="0" applyNumberFormat="1" applyFont="1" applyBorder="1" applyAlignment="1" applyProtection="1">
      <alignment horizontal="right" vertical="center"/>
    </xf>
    <xf numFmtId="49" fontId="16" fillId="0" borderId="22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1" fontId="1" fillId="0" borderId="15" xfId="0" applyNumberFormat="1" applyFont="1" applyFill="1" applyBorder="1" applyAlignment="1" applyProtection="1">
      <alignment horizontal="right" vertical="center"/>
    </xf>
    <xf numFmtId="1" fontId="1" fillId="0" borderId="24" xfId="0" applyNumberFormat="1" applyFont="1" applyFill="1" applyBorder="1" applyAlignment="1" applyProtection="1">
      <alignment horizontal="right" vertical="center"/>
    </xf>
    <xf numFmtId="3" fontId="1" fillId="0" borderId="24" xfId="0" applyNumberFormat="1" applyFont="1" applyFill="1" applyBorder="1" applyAlignment="1" applyProtection="1">
      <alignment horizontal="right" vertical="center"/>
    </xf>
    <xf numFmtId="3" fontId="1" fillId="0" borderId="23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wrapText="1"/>
      <protection locked="0"/>
    </xf>
    <xf numFmtId="4" fontId="8" fillId="4" borderId="25" xfId="0" applyNumberFormat="1" applyFont="1" applyFill="1" applyBorder="1" applyAlignment="1" applyProtection="1">
      <alignment horizontal="right" vertical="center"/>
      <protection locked="0"/>
    </xf>
    <xf numFmtId="4" fontId="8" fillId="4" borderId="6" xfId="0" applyNumberFormat="1" applyFont="1" applyFill="1" applyBorder="1" applyAlignment="1" applyProtection="1">
      <alignment horizontal="right" vertical="center"/>
      <protection locked="0"/>
    </xf>
    <xf numFmtId="169" fontId="1" fillId="4" borderId="6" xfId="0" applyNumberFormat="1" applyFont="1" applyFill="1" applyBorder="1" applyAlignment="1" applyProtection="1">
      <alignment horizontal="right" vertical="center"/>
      <protection locked="0"/>
    </xf>
    <xf numFmtId="169" fontId="1" fillId="4" borderId="7" xfId="0" applyNumberFormat="1" applyFont="1" applyFill="1" applyBorder="1" applyAlignment="1" applyProtection="1">
      <alignment horizontal="right" vertical="center"/>
      <protection locked="0"/>
    </xf>
    <xf numFmtId="166" fontId="1" fillId="4" borderId="19" xfId="0" applyNumberFormat="1" applyFont="1" applyFill="1" applyBorder="1" applyAlignment="1" applyProtection="1">
      <alignment horizontal="right" vertical="center" wrapText="1"/>
      <protection locked="0"/>
    </xf>
    <xf numFmtId="166" fontId="1" fillId="4" borderId="24" xfId="0" applyNumberFormat="1" applyFont="1" applyFill="1" applyBorder="1" applyAlignment="1" applyProtection="1">
      <alignment horizontal="right" vertical="center" wrapText="1"/>
      <protection locked="0"/>
    </xf>
    <xf numFmtId="166" fontId="1" fillId="4" borderId="23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/>
    </xf>
    <xf numFmtId="1" fontId="4" fillId="0" borderId="25" xfId="0" applyNumberFormat="1" applyFont="1" applyFill="1" applyBorder="1" applyAlignment="1" applyProtection="1">
      <alignment horizontal="center" vertical="center"/>
      <protection locked="0"/>
    </xf>
    <xf numFmtId="7" fontId="15" fillId="0" borderId="26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top" wrapText="1"/>
      <protection locked="0"/>
    </xf>
    <xf numFmtId="1" fontId="0" fillId="0" borderId="0" xfId="0" applyNumberFormat="1" applyProtection="1">
      <protection locked="0"/>
    </xf>
    <xf numFmtId="0" fontId="9" fillId="4" borderId="25" xfId="0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/>
    <xf numFmtId="0" fontId="12" fillId="0" borderId="0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/>
    <xf numFmtId="167" fontId="7" fillId="0" borderId="0" xfId="0" applyNumberFormat="1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14" fontId="0" fillId="0" borderId="0" xfId="0" applyNumberFormat="1" applyAlignment="1" applyProtection="1">
      <alignment horizontal="left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7" fillId="3" borderId="27" xfId="0" applyFont="1" applyFill="1" applyBorder="1" applyAlignment="1" applyProtection="1">
      <alignment vertical="center"/>
    </xf>
    <xf numFmtId="0" fontId="14" fillId="3" borderId="24" xfId="0" applyFont="1" applyFill="1" applyBorder="1" applyProtection="1">
      <protection locked="0"/>
    </xf>
    <xf numFmtId="0" fontId="7" fillId="3" borderId="27" xfId="0" applyFont="1" applyFill="1" applyBorder="1" applyAlignment="1" applyProtection="1"/>
    <xf numFmtId="0" fontId="7" fillId="3" borderId="1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Alignment="1" applyProtection="1">
      <alignment horizontal="left" indent="1"/>
    </xf>
    <xf numFmtId="0" fontId="9" fillId="0" borderId="0" xfId="0" applyFont="1" applyAlignment="1" applyProtection="1">
      <alignment horizontal="left" indent="2"/>
    </xf>
    <xf numFmtId="49" fontId="9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/>
    <xf numFmtId="0" fontId="9" fillId="0" borderId="0" xfId="0" applyFont="1" applyAlignment="1" applyProtection="1"/>
    <xf numFmtId="0" fontId="10" fillId="0" borderId="0" xfId="0" applyFont="1" applyAlignment="1" applyProtection="1">
      <alignment vertical="top" wrapText="1"/>
      <protection locked="0"/>
    </xf>
    <xf numFmtId="1" fontId="8" fillId="4" borderId="7" xfId="0" applyNumberFormat="1" applyFont="1" applyFill="1" applyBorder="1" applyAlignment="1" applyProtection="1">
      <alignment horizontal="center" vertical="center"/>
      <protection locked="0"/>
    </xf>
    <xf numFmtId="1" fontId="22" fillId="4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/>
    </xf>
    <xf numFmtId="0" fontId="12" fillId="3" borderId="24" xfId="0" applyFont="1" applyFill="1" applyBorder="1" applyAlignment="1" applyProtection="1">
      <alignment horizontal="left" vertical="top" wrapText="1"/>
    </xf>
    <xf numFmtId="0" fontId="12" fillId="3" borderId="27" xfId="0" applyFont="1" applyFill="1" applyBorder="1" applyAlignment="1" applyProtection="1">
      <alignment horizontal="left" vertical="top" wrapText="1"/>
    </xf>
    <xf numFmtId="0" fontId="14" fillId="3" borderId="27" xfId="0" applyFont="1" applyFill="1" applyBorder="1" applyProtection="1"/>
    <xf numFmtId="0" fontId="4" fillId="3" borderId="1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top" wrapText="1"/>
    </xf>
    <xf numFmtId="3" fontId="9" fillId="0" borderId="25" xfId="0" applyNumberFormat="1" applyFont="1" applyBorder="1" applyAlignment="1" applyProtection="1">
      <alignment horizontal="center" vertical="top" wrapText="1"/>
    </xf>
    <xf numFmtId="166" fontId="4" fillId="0" borderId="26" xfId="0" applyNumberFormat="1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top" wrapText="1"/>
    </xf>
    <xf numFmtId="166" fontId="4" fillId="0" borderId="0" xfId="0" applyNumberFormat="1" applyFont="1" applyBorder="1" applyAlignment="1" applyProtection="1">
      <alignment horizontal="right" vertical="top" wrapText="1"/>
    </xf>
    <xf numFmtId="0" fontId="10" fillId="0" borderId="0" xfId="0" applyFont="1" applyBorder="1" applyAlignment="1" applyProtection="1">
      <alignment horizontal="right" vertical="top" wrapText="1" indent="1"/>
    </xf>
    <xf numFmtId="0" fontId="5" fillId="3" borderId="39" xfId="0" applyFont="1" applyFill="1" applyBorder="1" applyAlignment="1" applyProtection="1">
      <alignment horizont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</xf>
    <xf numFmtId="3" fontId="8" fillId="6" borderId="23" xfId="0" applyNumberFormat="1" applyFont="1" applyFill="1" applyBorder="1" applyAlignment="1" applyProtection="1">
      <alignment vertical="center"/>
    </xf>
    <xf numFmtId="3" fontId="8" fillId="6" borderId="4" xfId="0" applyNumberFormat="1" applyFont="1" applyFill="1" applyBorder="1" applyAlignment="1" applyProtection="1">
      <alignment vertical="center"/>
    </xf>
    <xf numFmtId="0" fontId="10" fillId="3" borderId="19" xfId="0" applyFont="1" applyFill="1" applyBorder="1" applyAlignment="1" applyProtection="1">
      <alignment horizontal="right" vertical="center" indent="1"/>
      <protection locked="0"/>
    </xf>
    <xf numFmtId="0" fontId="10" fillId="3" borderId="25" xfId="0" applyFont="1" applyFill="1" applyBorder="1" applyAlignment="1" applyProtection="1">
      <alignment horizontal="right" vertical="center" indent="1"/>
      <protection locked="0"/>
    </xf>
    <xf numFmtId="166" fontId="4" fillId="0" borderId="25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14" fontId="11" fillId="4" borderId="25" xfId="0" applyNumberFormat="1" applyFont="1" applyFill="1" applyBorder="1" applyAlignment="1" applyProtection="1">
      <alignment horizontal="center"/>
    </xf>
    <xf numFmtId="0" fontId="11" fillId="4" borderId="25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</xf>
    <xf numFmtId="14" fontId="7" fillId="3" borderId="27" xfId="0" applyNumberFormat="1" applyFont="1" applyFill="1" applyBorder="1" applyAlignment="1" applyProtection="1">
      <alignment horizontal="left" vertical="center"/>
    </xf>
    <xf numFmtId="0" fontId="4" fillId="3" borderId="27" xfId="0" applyFont="1" applyFill="1" applyBorder="1" applyAlignment="1" applyProtection="1">
      <alignment horizontal="center" vertical="center"/>
    </xf>
    <xf numFmtId="0" fontId="14" fillId="0" borderId="0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49" fontId="11" fillId="4" borderId="25" xfId="0" applyNumberFormat="1" applyFont="1" applyFill="1" applyBorder="1" applyAlignment="1" applyProtection="1">
      <alignment horizontal="left" indent="1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13" fillId="3" borderId="28" xfId="0" applyFont="1" applyFill="1" applyBorder="1" applyAlignment="1" applyProtection="1">
      <alignment horizontal="center"/>
      <protection locked="0"/>
    </xf>
    <xf numFmtId="0" fontId="13" fillId="3" borderId="29" xfId="0" applyFont="1" applyFill="1" applyBorder="1" applyAlignment="1" applyProtection="1">
      <alignment horizontal="center"/>
      <protection locked="0"/>
    </xf>
    <xf numFmtId="0" fontId="13" fillId="3" borderId="30" xfId="0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25" xfId="0" applyFont="1" applyFill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9" fillId="0" borderId="29" xfId="0" applyFont="1" applyFill="1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14" fontId="7" fillId="3" borderId="27" xfId="0" applyNumberFormat="1" applyFont="1" applyFill="1" applyBorder="1" applyAlignment="1" applyProtection="1">
      <alignment horizontal="left" vertical="center" wrapText="1"/>
    </xf>
    <xf numFmtId="0" fontId="9" fillId="4" borderId="27" xfId="0" applyFont="1" applyFill="1" applyBorder="1" applyAlignment="1" applyProtection="1">
      <alignment horizontal="left" wrapText="1" indent="1"/>
      <protection locked="0"/>
    </xf>
    <xf numFmtId="0" fontId="9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left" indent="1"/>
    </xf>
    <xf numFmtId="0" fontId="18" fillId="0" borderId="0" xfId="0" applyFont="1" applyBorder="1" applyAlignment="1" applyProtection="1">
      <alignment horizontal="left" indent="1"/>
    </xf>
    <xf numFmtId="0" fontId="5" fillId="3" borderId="34" xfId="0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8" fillId="0" borderId="37" xfId="0" applyFont="1" applyFill="1" applyBorder="1" applyAlignment="1" applyProtection="1">
      <alignment horizontal="center" vertical="center" textRotation="90" wrapText="1"/>
    </xf>
    <xf numFmtId="0" fontId="8" fillId="0" borderId="38" xfId="0" applyFont="1" applyFill="1" applyBorder="1" applyAlignment="1" applyProtection="1">
      <alignment horizontal="center" vertical="center" textRotation="90" wrapText="1"/>
    </xf>
    <xf numFmtId="0" fontId="10" fillId="0" borderId="0" xfId="0" applyFont="1" applyBorder="1" applyAlignment="1" applyProtection="1">
      <alignment horizontal="left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9" fillId="4" borderId="25" xfId="0" applyFont="1" applyFill="1" applyBorder="1" applyAlignment="1" applyProtection="1">
      <alignment horizontal="left" wrapText="1" indent="1"/>
      <protection locked="0"/>
    </xf>
    <xf numFmtId="0" fontId="10" fillId="0" borderId="0" xfId="0" applyFont="1" applyBorder="1" applyAlignment="1" applyProtection="1">
      <alignment horizontal="right" vertical="top" wrapText="1" indent="1"/>
    </xf>
    <xf numFmtId="0" fontId="10" fillId="0" borderId="0" xfId="0" applyFont="1" applyBorder="1" applyAlignment="1" applyProtection="1">
      <alignment horizontal="left" vertical="top" wrapText="1"/>
    </xf>
    <xf numFmtId="0" fontId="9" fillId="5" borderId="25" xfId="0" applyFont="1" applyFill="1" applyBorder="1" applyAlignment="1" applyProtection="1">
      <alignment horizontal="left" vertical="top" wrapText="1" indent="1"/>
      <protection locked="0"/>
    </xf>
    <xf numFmtId="0" fontId="9" fillId="5" borderId="27" xfId="0" applyFont="1" applyFill="1" applyBorder="1" applyAlignment="1" applyProtection="1">
      <alignment horizontal="left" vertical="top" wrapText="1" inden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67</xdr:row>
      <xdr:rowOff>0</xdr:rowOff>
    </xdr:from>
    <xdr:to>
      <xdr:col>11</xdr:col>
      <xdr:colOff>514350</xdr:colOff>
      <xdr:row>81</xdr:row>
      <xdr:rowOff>95250</xdr:rowOff>
    </xdr:to>
    <xdr:sp macro="" textlink="">
      <xdr:nvSpPr>
        <xdr:cNvPr id="12294" name="Text Box 6">
          <a:extLst>
            <a:ext uri="{FF2B5EF4-FFF2-40B4-BE49-F238E27FC236}">
              <a16:creationId xmlns:a16="http://schemas.microsoft.com/office/drawing/2014/main" id="{00000000-0008-0000-0000-000006300000}"/>
            </a:ext>
          </a:extLst>
        </xdr:cNvPr>
        <xdr:cNvSpPr txBox="1">
          <a:spLocks noChangeArrowheads="1"/>
        </xdr:cNvSpPr>
      </xdr:nvSpPr>
      <xdr:spPr bwMode="auto">
        <a:xfrm>
          <a:off x="238125" y="13173075"/>
          <a:ext cx="5505450" cy="2590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entsprechend ergänzen </a:t>
          </a:r>
        </a:p>
      </xdr:txBody>
    </xdr:sp>
    <xdr:clientData/>
  </xdr:twoCellAnchor>
  <xdr:twoCellAnchor>
    <xdr:from>
      <xdr:col>7</xdr:col>
      <xdr:colOff>161925</xdr:colOff>
      <xdr:row>26</xdr:row>
      <xdr:rowOff>38100</xdr:rowOff>
    </xdr:from>
    <xdr:to>
      <xdr:col>11</xdr:col>
      <xdr:colOff>1009650</xdr:colOff>
      <xdr:row>28</xdr:row>
      <xdr:rowOff>161925</xdr:rowOff>
    </xdr:to>
    <xdr:sp macro="" textlink="">
      <xdr:nvSpPr>
        <xdr:cNvPr id="12302" name="Text Box 14">
          <a:extLst>
            <a:ext uri="{FF2B5EF4-FFF2-40B4-BE49-F238E27FC236}">
              <a16:creationId xmlns:a16="http://schemas.microsoft.com/office/drawing/2014/main" id="{00000000-0008-0000-0000-00000E300000}"/>
            </a:ext>
          </a:extLst>
        </xdr:cNvPr>
        <xdr:cNvSpPr txBox="1">
          <a:spLocks noChangeArrowheads="1"/>
        </xdr:cNvSpPr>
      </xdr:nvSpPr>
      <xdr:spPr bwMode="auto">
        <a:xfrm>
          <a:off x="3581400" y="4953000"/>
          <a:ext cx="2657475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auf diesem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36</xdr:row>
          <xdr:rowOff>19050</xdr:rowOff>
        </xdr:from>
        <xdr:to>
          <xdr:col>2</xdr:col>
          <xdr:colOff>127000</xdr:colOff>
          <xdr:row>37</xdr:row>
          <xdr:rowOff>12700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37</xdr:row>
          <xdr:rowOff>31750</xdr:rowOff>
        </xdr:from>
        <xdr:to>
          <xdr:col>2</xdr:col>
          <xdr:colOff>127000</xdr:colOff>
          <xdr:row>38</xdr:row>
          <xdr:rowOff>19050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11</xdr:col>
      <xdr:colOff>514350</xdr:colOff>
      <xdr:row>0</xdr:row>
      <xdr:rowOff>0</xdr:rowOff>
    </xdr:to>
    <xdr:sp macro="" textlink="">
      <xdr:nvSpPr>
        <xdr:cNvPr id="23555" name="Text Box 3">
          <a:extLst>
            <a:ext uri="{FF2B5EF4-FFF2-40B4-BE49-F238E27FC236}">
              <a16:creationId xmlns:a16="http://schemas.microsoft.com/office/drawing/2014/main" id="{00000000-0008-0000-0100-0000035C0000}"/>
            </a:ext>
          </a:extLst>
        </xdr:cNvPr>
        <xdr:cNvSpPr txBox="1">
          <a:spLocks noChangeArrowheads="1"/>
        </xdr:cNvSpPr>
      </xdr:nvSpPr>
      <xdr:spPr bwMode="auto">
        <a:xfrm>
          <a:off x="180975" y="0"/>
          <a:ext cx="55054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entsprechend ergänzen </a:t>
          </a:r>
        </a:p>
      </xdr:txBody>
    </xdr:sp>
    <xdr:clientData/>
  </xdr:twoCellAnchor>
  <xdr:twoCellAnchor>
    <xdr:from>
      <xdr:col>7</xdr:col>
      <xdr:colOff>180975</xdr:colOff>
      <xdr:row>0</xdr:row>
      <xdr:rowOff>0</xdr:rowOff>
    </xdr:from>
    <xdr:to>
      <xdr:col>11</xdr:col>
      <xdr:colOff>1028700</xdr:colOff>
      <xdr:row>0</xdr:row>
      <xdr:rowOff>0</xdr:rowOff>
    </xdr:to>
    <xdr:sp macro="" textlink="">
      <xdr:nvSpPr>
        <xdr:cNvPr id="23556" name="Text Box 4">
          <a:extLst>
            <a:ext uri="{FF2B5EF4-FFF2-40B4-BE49-F238E27FC236}">
              <a16:creationId xmlns:a16="http://schemas.microsoft.com/office/drawing/2014/main" id="{00000000-0008-0000-0100-0000045C0000}"/>
            </a:ext>
          </a:extLst>
        </xdr:cNvPr>
        <xdr:cNvSpPr txBox="1">
          <a:spLocks noChangeArrowheads="1"/>
        </xdr:cNvSpPr>
      </xdr:nvSpPr>
      <xdr:spPr bwMode="auto">
        <a:xfrm>
          <a:off x="3543300" y="0"/>
          <a:ext cx="2657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auf diesem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indexed="47"/>
  </sheetPr>
  <dimension ref="A1:O75"/>
  <sheetViews>
    <sheetView showGridLines="0" tabSelected="1" zoomScaleNormal="100" zoomScaleSheetLayoutView="100" workbookViewId="0">
      <selection activeCell="O59" sqref="O59:P59"/>
    </sheetView>
  </sheetViews>
  <sheetFormatPr baseColWidth="10" defaultRowHeight="12.5"/>
  <cols>
    <col min="1" max="1" width="2.1796875" customWidth="1"/>
    <col min="2" max="2" width="9.54296875" customWidth="1"/>
    <col min="3" max="3" width="7.7265625" customWidth="1"/>
    <col min="4" max="4" width="4.1796875" customWidth="1"/>
    <col min="5" max="5" width="14.453125" bestFit="1" customWidth="1"/>
    <col min="6" max="6" width="8.81640625" customWidth="1"/>
    <col min="7" max="7" width="4.453125" customWidth="1"/>
    <col min="8" max="8" width="5.7265625" customWidth="1"/>
    <col min="9" max="9" width="5.81640625" customWidth="1"/>
    <col min="10" max="10" width="6.81640625" customWidth="1"/>
    <col min="11" max="11" width="9.81640625" customWidth="1"/>
    <col min="12" max="12" width="15.7265625" customWidth="1"/>
    <col min="13" max="13" width="4.1796875" customWidth="1"/>
  </cols>
  <sheetData>
    <row r="1" spans="1:1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153" t="s">
        <v>51</v>
      </c>
    </row>
    <row r="2" spans="1:12" ht="15" customHeight="1">
      <c r="A2" s="4"/>
      <c r="B2" s="5"/>
      <c r="C2" s="5"/>
      <c r="D2" s="5"/>
      <c r="E2" s="5"/>
      <c r="F2" s="6"/>
      <c r="G2" s="6"/>
      <c r="H2" s="6"/>
      <c r="I2" s="6"/>
      <c r="J2" s="6"/>
      <c r="K2" s="4"/>
      <c r="L2" s="154"/>
    </row>
    <row r="3" spans="1:12" ht="15" customHeight="1">
      <c r="A3" s="4"/>
      <c r="B3" s="5"/>
      <c r="C3" s="5"/>
      <c r="D3" s="5"/>
      <c r="E3" s="5"/>
      <c r="F3" s="6"/>
      <c r="G3" s="6"/>
      <c r="H3" s="6"/>
      <c r="I3" s="6"/>
      <c r="J3" s="6"/>
      <c r="K3" s="4"/>
      <c r="L3" s="154"/>
    </row>
    <row r="4" spans="1:12" ht="15" customHeight="1">
      <c r="A4" s="4"/>
      <c r="B4" s="5"/>
      <c r="C4" s="5"/>
      <c r="D4" s="5"/>
      <c r="E4" s="5"/>
      <c r="F4" s="6"/>
      <c r="G4" s="6"/>
      <c r="H4" s="6"/>
      <c r="I4" s="6"/>
      <c r="J4" s="6"/>
      <c r="K4" s="4"/>
      <c r="L4" s="154"/>
    </row>
    <row r="5" spans="1:12">
      <c r="A5" s="4"/>
      <c r="B5" s="7"/>
      <c r="C5" s="7"/>
      <c r="D5" s="7"/>
      <c r="E5" s="7"/>
      <c r="F5" s="6"/>
      <c r="G5" s="6"/>
      <c r="H5" s="6"/>
      <c r="I5" s="6"/>
      <c r="J5" s="6"/>
      <c r="K5" s="4"/>
      <c r="L5" s="154"/>
    </row>
    <row r="6" spans="1:12" ht="15" customHeight="1" thickBot="1">
      <c r="A6" s="4"/>
      <c r="B6" s="5"/>
      <c r="C6" s="8"/>
      <c r="D6" s="8"/>
      <c r="E6" s="4"/>
      <c r="F6" s="6"/>
      <c r="G6" s="6"/>
      <c r="H6" s="6"/>
      <c r="I6" s="6"/>
      <c r="J6" s="6"/>
      <c r="K6" s="4"/>
      <c r="L6" s="155"/>
    </row>
    <row r="7" spans="1:12" ht="15" customHeight="1">
      <c r="A7" s="4"/>
      <c r="B7" s="149" t="s">
        <v>42</v>
      </c>
      <c r="C7" s="149"/>
      <c r="D7" s="149"/>
      <c r="E7" s="149"/>
      <c r="F7" s="149"/>
      <c r="G7" s="68"/>
      <c r="H7" s="6"/>
      <c r="I7" s="6"/>
      <c r="J7" s="6"/>
      <c r="K7" s="4"/>
      <c r="L7" s="4"/>
    </row>
    <row r="8" spans="1:12" ht="15" customHeight="1">
      <c r="A8" s="4"/>
      <c r="B8" s="152"/>
      <c r="C8" s="152"/>
      <c r="D8" s="152"/>
      <c r="E8" s="152"/>
      <c r="F8" s="152"/>
      <c r="G8" s="6"/>
      <c r="H8" s="6"/>
      <c r="I8" s="6"/>
      <c r="J8" s="6"/>
      <c r="K8" s="4"/>
      <c r="L8" s="4"/>
    </row>
    <row r="9" spans="1:12" ht="12.75" customHeight="1">
      <c r="A9" s="4"/>
      <c r="B9" s="151"/>
      <c r="C9" s="151"/>
      <c r="D9" s="151"/>
      <c r="E9" s="151"/>
      <c r="F9" s="151"/>
      <c r="G9" s="9"/>
      <c r="H9" s="148" t="s">
        <v>43</v>
      </c>
      <c r="I9" s="148"/>
      <c r="J9" s="150"/>
      <c r="K9" s="150"/>
      <c r="L9" s="150"/>
    </row>
    <row r="10" spans="1:12" ht="14.25" customHeight="1">
      <c r="A10" s="4"/>
      <c r="B10" s="136"/>
      <c r="C10" s="136"/>
      <c r="D10" s="136"/>
      <c r="E10" s="136"/>
      <c r="F10" s="136"/>
      <c r="G10" s="10"/>
      <c r="H10" s="86"/>
      <c r="I10" s="86"/>
      <c r="J10" s="143"/>
      <c r="K10" s="143"/>
      <c r="L10" s="143"/>
    </row>
    <row r="11" spans="1:12" ht="14.25" customHeight="1">
      <c r="A11" s="4"/>
      <c r="B11" s="136"/>
      <c r="C11" s="136"/>
      <c r="D11" s="136"/>
      <c r="E11" s="136"/>
      <c r="F11" s="136"/>
      <c r="G11" s="10"/>
      <c r="H11" s="148" t="s">
        <v>44</v>
      </c>
      <c r="I11" s="148"/>
      <c r="J11" s="143"/>
      <c r="K11" s="143"/>
      <c r="L11" s="143"/>
    </row>
    <row r="12" spans="1:12" ht="14.25" customHeight="1">
      <c r="A12" s="4"/>
      <c r="B12" s="136"/>
      <c r="C12" s="136"/>
      <c r="D12" s="136"/>
      <c r="E12" s="136"/>
      <c r="F12" s="136"/>
      <c r="G12" s="10"/>
      <c r="H12" s="148" t="s">
        <v>45</v>
      </c>
      <c r="I12" s="148"/>
      <c r="J12" s="143"/>
      <c r="K12" s="143"/>
      <c r="L12" s="143"/>
    </row>
    <row r="13" spans="1:12" ht="14.25" customHeight="1">
      <c r="A13" s="4"/>
      <c r="B13" s="136"/>
      <c r="C13" s="136"/>
      <c r="D13" s="136"/>
      <c r="E13" s="136"/>
      <c r="F13" s="136"/>
      <c r="G13" s="10"/>
      <c r="H13" s="148" t="s">
        <v>46</v>
      </c>
      <c r="I13" s="148"/>
      <c r="J13" s="143"/>
      <c r="K13" s="143"/>
      <c r="L13" s="143"/>
    </row>
    <row r="14" spans="1:12" ht="14.25" customHeight="1">
      <c r="A14" s="4"/>
      <c r="B14" s="136"/>
      <c r="C14" s="136"/>
      <c r="D14" s="136"/>
      <c r="E14" s="136"/>
      <c r="F14" s="136"/>
      <c r="G14" s="10"/>
      <c r="H14" s="148" t="s">
        <v>47</v>
      </c>
      <c r="I14" s="148"/>
      <c r="J14" s="143"/>
      <c r="K14" s="143"/>
      <c r="L14" s="143"/>
    </row>
    <row r="15" spans="1:12" ht="14.25" customHeight="1">
      <c r="A15" s="4"/>
      <c r="B15" s="136"/>
      <c r="C15" s="136"/>
      <c r="D15" s="136"/>
      <c r="E15" s="136"/>
      <c r="F15" s="136"/>
      <c r="G15" s="10"/>
      <c r="H15" s="148" t="s">
        <v>48</v>
      </c>
      <c r="I15" s="148"/>
      <c r="J15" s="143"/>
      <c r="K15" s="143"/>
      <c r="L15" s="143"/>
    </row>
    <row r="16" spans="1:12" ht="14.25" customHeight="1">
      <c r="A16" s="4"/>
      <c r="B16" s="136"/>
      <c r="C16" s="136"/>
      <c r="D16" s="136"/>
      <c r="E16" s="136"/>
      <c r="F16" s="136"/>
      <c r="G16" s="10"/>
      <c r="H16" s="148" t="s">
        <v>49</v>
      </c>
      <c r="I16" s="148"/>
      <c r="J16" s="143"/>
      <c r="K16" s="143"/>
      <c r="L16" s="143"/>
    </row>
    <row r="17" spans="1:15" ht="14.25" customHeight="1">
      <c r="A17" s="4"/>
      <c r="B17" s="136"/>
      <c r="C17" s="136"/>
      <c r="D17" s="136"/>
      <c r="E17" s="136"/>
      <c r="F17" s="136"/>
      <c r="G17" s="10"/>
      <c r="H17" s="148" t="s">
        <v>50</v>
      </c>
      <c r="I17" s="148"/>
      <c r="J17" s="148"/>
      <c r="K17" s="87"/>
      <c r="L17" s="87"/>
    </row>
    <row r="18" spans="1:15" ht="14.25" customHeight="1">
      <c r="A18" s="4"/>
      <c r="B18" s="136"/>
      <c r="C18" s="136"/>
      <c r="D18" s="136"/>
      <c r="E18" s="136"/>
      <c r="F18" s="136"/>
      <c r="G18" s="10"/>
      <c r="H18" s="148" t="s">
        <v>58</v>
      </c>
      <c r="I18" s="148"/>
      <c r="J18" s="143"/>
      <c r="K18" s="143"/>
      <c r="L18" s="143"/>
    </row>
    <row r="19" spans="1:15" ht="14.25" customHeight="1">
      <c r="A19" s="4"/>
      <c r="B19" s="136"/>
      <c r="C19" s="136"/>
      <c r="D19" s="136"/>
      <c r="E19" s="136"/>
      <c r="F19" s="136"/>
      <c r="G19" s="10"/>
      <c r="H19" s="148"/>
      <c r="I19" s="148"/>
      <c r="J19" s="143"/>
      <c r="K19" s="143"/>
      <c r="L19" s="143"/>
    </row>
    <row r="20" spans="1:15" ht="14.25" customHeight="1">
      <c r="A20" s="4"/>
      <c r="B20" s="136"/>
      <c r="C20" s="136"/>
      <c r="D20" s="136"/>
      <c r="E20" s="136"/>
      <c r="F20" s="136"/>
      <c r="G20" s="10"/>
      <c r="H20" s="148" t="s">
        <v>9</v>
      </c>
      <c r="I20" s="148"/>
      <c r="J20" s="144"/>
      <c r="K20" s="143"/>
      <c r="L20" s="143"/>
    </row>
    <row r="21" spans="1:15" ht="14.25" customHeight="1">
      <c r="A21" s="4"/>
      <c r="B21" s="70"/>
      <c r="C21" s="70"/>
      <c r="D21" s="70"/>
      <c r="E21" s="70"/>
      <c r="F21" s="70"/>
      <c r="G21" s="10"/>
      <c r="H21" s="95"/>
      <c r="I21" s="95"/>
      <c r="J21" s="94"/>
      <c r="K21" s="16"/>
      <c r="L21" s="16"/>
    </row>
    <row r="22" spans="1:15" ht="14.25" customHeight="1">
      <c r="A22" s="4"/>
      <c r="B22" s="70"/>
      <c r="C22" s="35"/>
      <c r="D22" s="35"/>
      <c r="E22" s="35"/>
      <c r="F22" s="35"/>
      <c r="G22" s="10"/>
      <c r="H22" s="69"/>
      <c r="I22" s="69"/>
      <c r="J22" s="16"/>
      <c r="K22" s="16"/>
      <c r="L22" s="16"/>
    </row>
    <row r="23" spans="1:15">
      <c r="A23" s="4"/>
      <c r="B23" s="4"/>
      <c r="C23" s="15"/>
      <c r="D23" s="15"/>
      <c r="E23" s="15"/>
      <c r="F23" s="15"/>
      <c r="G23" s="15"/>
      <c r="H23" s="15"/>
      <c r="I23" s="15"/>
      <c r="J23" s="15"/>
      <c r="K23" s="4"/>
      <c r="L23" s="4"/>
    </row>
    <row r="24" spans="1:15" ht="24" customHeight="1">
      <c r="A24" s="16"/>
      <c r="B24" s="145" t="s">
        <v>72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7"/>
    </row>
    <row r="25" spans="1:15" ht="24" customHeight="1">
      <c r="A25" s="4"/>
      <c r="B25" s="127" t="s">
        <v>73</v>
      </c>
      <c r="C25" s="128"/>
      <c r="D25" s="128"/>
      <c r="E25" s="128"/>
      <c r="F25" s="128"/>
      <c r="G25" s="128"/>
      <c r="H25" s="128"/>
      <c r="I25" s="128"/>
      <c r="J25" s="128"/>
      <c r="K25" s="110"/>
      <c r="L25" s="78"/>
      <c r="O25" s="84"/>
    </row>
    <row r="26" spans="1:15" ht="13">
      <c r="A26" s="4"/>
      <c r="B26" s="4"/>
      <c r="C26" s="17"/>
      <c r="D26" s="17"/>
      <c r="E26" s="17"/>
      <c r="F26" s="17"/>
      <c r="G26" s="17"/>
      <c r="H26" s="17"/>
      <c r="I26" s="17"/>
      <c r="J26" s="17"/>
      <c r="K26" s="4"/>
      <c r="L26" s="4"/>
    </row>
    <row r="27" spans="1:15" ht="13">
      <c r="A27" s="4"/>
      <c r="B27" s="4"/>
      <c r="C27" s="17"/>
      <c r="D27" s="17"/>
      <c r="E27" s="17"/>
      <c r="F27" s="17"/>
      <c r="G27" s="17"/>
      <c r="H27" s="17"/>
      <c r="I27" s="17"/>
      <c r="J27" s="17"/>
      <c r="K27" s="82"/>
      <c r="L27" s="4"/>
    </row>
    <row r="28" spans="1:15" ht="33.75" customHeight="1">
      <c r="A28" s="4"/>
      <c r="B28" s="4"/>
      <c r="C28" s="17"/>
      <c r="D28" s="17"/>
      <c r="E28" s="17"/>
      <c r="F28" s="17"/>
      <c r="G28" s="17"/>
      <c r="H28" s="17"/>
      <c r="I28" s="17"/>
      <c r="J28" s="17"/>
      <c r="K28" s="4"/>
      <c r="L28" s="4"/>
    </row>
    <row r="29" spans="1:15" ht="15.75" customHeight="1">
      <c r="A29" s="108"/>
      <c r="B29" s="130" t="s">
        <v>74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</row>
    <row r="30" spans="1:15" ht="15" customHeight="1">
      <c r="A30" s="19"/>
      <c r="B30" s="18"/>
      <c r="C30" s="18"/>
      <c r="D30" s="18"/>
      <c r="E30" s="18"/>
      <c r="F30" s="18"/>
      <c r="G30" s="18"/>
      <c r="H30" s="18"/>
      <c r="I30" s="18"/>
      <c r="J30" s="4"/>
      <c r="K30" s="4"/>
      <c r="L30" s="4"/>
    </row>
    <row r="31" spans="1:15" ht="17.149999999999999" customHeight="1">
      <c r="A31" s="4"/>
      <c r="B31" s="20" t="s">
        <v>77</v>
      </c>
      <c r="C31" s="21"/>
      <c r="D31" s="21"/>
      <c r="E31" s="21"/>
      <c r="F31" s="21"/>
      <c r="G31" s="21"/>
      <c r="H31" s="21"/>
      <c r="I31" s="21"/>
      <c r="J31" s="4"/>
      <c r="K31" s="4"/>
      <c r="L31" s="4"/>
    </row>
    <row r="32" spans="1:15" ht="17.149999999999999" customHeight="1">
      <c r="A32" s="4"/>
      <c r="B32" s="133" t="s">
        <v>52</v>
      </c>
      <c r="C32" s="133"/>
      <c r="D32" s="133"/>
      <c r="E32" s="133"/>
      <c r="F32" s="133"/>
      <c r="G32" s="133"/>
      <c r="H32" s="133"/>
      <c r="I32" s="133"/>
      <c r="J32" s="133"/>
      <c r="K32" s="79" t="str">
        <f>IF(K25=0," ",K25)</f>
        <v xml:space="preserve"> </v>
      </c>
      <c r="L32" s="4"/>
    </row>
    <row r="33" spans="1:12" ht="16.5" customHeight="1">
      <c r="A33" s="4"/>
      <c r="B33" s="12" t="s">
        <v>18</v>
      </c>
      <c r="C33" s="4"/>
      <c r="D33" s="4"/>
      <c r="E33" s="4"/>
      <c r="F33" s="129" t="str">
        <f>IF(AND('Vorauszahlung (Anlage)'!L20=" ",'Vorauszahlung (Anlage)'!L25=" ")," ",SUM('Vorauszahlung (Anlage)'!L20,'Vorauszahlung (Anlage)'!L25))</f>
        <v xml:space="preserve"> </v>
      </c>
      <c r="G33" s="129"/>
      <c r="H33" s="129"/>
      <c r="I33" s="14"/>
      <c r="J33" s="133" t="s">
        <v>62</v>
      </c>
      <c r="K33" s="133"/>
      <c r="L33" s="133"/>
    </row>
    <row r="34" spans="1:12" ht="15" customHeight="1">
      <c r="A34" s="4"/>
      <c r="B34" s="12"/>
      <c r="C34" s="4"/>
      <c r="D34" s="4"/>
      <c r="E34" s="4"/>
      <c r="F34" s="14"/>
      <c r="G34" s="14"/>
      <c r="H34" s="14"/>
      <c r="I34" s="14"/>
      <c r="J34" s="12"/>
      <c r="K34" s="4"/>
      <c r="L34" s="4"/>
    </row>
    <row r="35" spans="1:12" ht="12.75" customHeight="1">
      <c r="A35" s="4"/>
      <c r="B35" s="12"/>
      <c r="C35" s="15"/>
      <c r="D35" s="15"/>
      <c r="E35" s="15"/>
      <c r="F35" s="12"/>
      <c r="G35" s="12"/>
      <c r="H35" s="4"/>
      <c r="I35" s="4"/>
      <c r="J35" s="4"/>
      <c r="K35" s="4"/>
      <c r="L35" s="4"/>
    </row>
    <row r="36" spans="1:12" ht="18" customHeight="1">
      <c r="A36" s="4"/>
      <c r="B36" s="12" t="s">
        <v>15</v>
      </c>
      <c r="C36" s="15"/>
      <c r="D36" s="15"/>
      <c r="E36" s="15"/>
      <c r="F36" s="15"/>
      <c r="G36" s="15"/>
      <c r="H36" s="15"/>
      <c r="I36" s="15"/>
      <c r="J36" s="4"/>
      <c r="K36" s="4"/>
      <c r="L36" s="4"/>
    </row>
    <row r="37" spans="1:12" s="3" customFormat="1" ht="18" customHeight="1">
      <c r="A37" s="11"/>
      <c r="B37" s="22"/>
      <c r="C37" s="12" t="s">
        <v>16</v>
      </c>
      <c r="D37" s="12"/>
      <c r="E37" s="23"/>
      <c r="F37" s="23"/>
      <c r="G37" s="23"/>
      <c r="H37" s="23"/>
      <c r="I37" s="23"/>
      <c r="J37" s="11"/>
      <c r="K37" s="11"/>
      <c r="L37" s="11"/>
    </row>
    <row r="38" spans="1:12" s="3" customFormat="1" ht="18" customHeight="1">
      <c r="A38" s="11"/>
      <c r="B38" s="23"/>
      <c r="C38" s="12" t="s">
        <v>17</v>
      </c>
      <c r="D38" s="12"/>
      <c r="E38" s="23"/>
      <c r="F38" s="23"/>
      <c r="G38" s="23"/>
      <c r="H38" s="23"/>
      <c r="I38" s="23"/>
      <c r="J38" s="11"/>
      <c r="K38" s="11"/>
      <c r="L38" s="11"/>
    </row>
    <row r="39" spans="1:12" s="3" customFormat="1" ht="9" customHeight="1">
      <c r="A39" s="11"/>
      <c r="B39" s="23"/>
      <c r="C39" s="12"/>
      <c r="D39" s="12"/>
      <c r="E39" s="23"/>
      <c r="F39" s="23"/>
      <c r="G39" s="23"/>
      <c r="H39" s="23"/>
      <c r="I39" s="23"/>
      <c r="J39" s="11"/>
      <c r="K39" s="11"/>
      <c r="L39" s="11"/>
    </row>
    <row r="40" spans="1:12" s="3" customFormat="1" ht="20.149999999999999" customHeight="1">
      <c r="A40" s="11"/>
      <c r="B40" s="23"/>
      <c r="C40" s="12"/>
      <c r="D40" s="12"/>
      <c r="E40" s="23"/>
      <c r="F40" s="23"/>
      <c r="G40" s="23"/>
      <c r="H40" s="23"/>
      <c r="I40" s="23"/>
      <c r="J40" s="11"/>
      <c r="K40" s="11"/>
      <c r="L40" s="11"/>
    </row>
    <row r="41" spans="1:12" s="3" customFormat="1" ht="20.149999999999999" customHeight="1">
      <c r="A41" s="11"/>
      <c r="B41" s="23"/>
      <c r="C41" s="12"/>
      <c r="D41" s="12"/>
      <c r="E41" s="23"/>
      <c r="F41" s="23"/>
      <c r="G41" s="23"/>
      <c r="H41" s="23"/>
      <c r="I41" s="23"/>
      <c r="J41" s="11"/>
      <c r="K41" s="11"/>
      <c r="L41" s="11"/>
    </row>
    <row r="42" spans="1:12" s="3" customFormat="1" ht="20.149999999999999" customHeight="1">
      <c r="A42" s="11"/>
      <c r="B42" s="23"/>
      <c r="C42" s="12"/>
      <c r="D42" s="12"/>
      <c r="E42" s="23"/>
      <c r="F42" s="23"/>
      <c r="G42" s="23"/>
      <c r="H42" s="23"/>
      <c r="I42" s="23"/>
      <c r="J42" s="11"/>
      <c r="K42" s="11"/>
      <c r="L42" s="11"/>
    </row>
    <row r="43" spans="1:12" s="3" customFormat="1" ht="20.149999999999999" customHeight="1">
      <c r="A43" s="11"/>
      <c r="B43" s="23"/>
      <c r="C43" s="12"/>
      <c r="D43" s="12"/>
      <c r="E43" s="23"/>
      <c r="F43" s="23"/>
      <c r="G43" s="23"/>
      <c r="H43" s="23"/>
      <c r="I43" s="23"/>
      <c r="J43" s="11"/>
      <c r="K43" s="11"/>
      <c r="L43" s="11"/>
    </row>
    <row r="44" spans="1:12" s="3" customFormat="1" ht="15" customHeight="1">
      <c r="A44" s="11"/>
      <c r="B44" s="1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s="3" customFormat="1" ht="20.149999999999999" customHeight="1">
      <c r="A45" s="97"/>
      <c r="B45" s="98"/>
      <c r="C45" s="98"/>
      <c r="D45" s="98"/>
      <c r="E45" s="139" t="s">
        <v>59</v>
      </c>
      <c r="F45" s="139"/>
      <c r="G45" s="139"/>
      <c r="H45" s="139"/>
      <c r="I45" s="138" t="str">
        <f>IF(J20=0," ",J20)</f>
        <v xml:space="preserve"> </v>
      </c>
      <c r="J45" s="138"/>
      <c r="K45" s="96"/>
      <c r="L45" s="99" t="s">
        <v>61</v>
      </c>
    </row>
    <row r="46" spans="1:12" s="3" customFormat="1" ht="15" customHeight="1">
      <c r="A46" s="11"/>
      <c r="B46" s="90"/>
      <c r="C46" s="89"/>
      <c r="D46" s="89"/>
      <c r="E46" s="89"/>
      <c r="F46" s="89"/>
      <c r="G46" s="89"/>
      <c r="H46" s="91"/>
      <c r="I46" s="91"/>
      <c r="J46" s="90"/>
      <c r="K46" s="90"/>
      <c r="L46" s="92"/>
    </row>
    <row r="47" spans="1:12" s="3" customFormat="1" ht="15" customHeight="1">
      <c r="A47" s="11"/>
      <c r="B47" s="90"/>
      <c r="C47" s="89"/>
      <c r="D47" s="89"/>
      <c r="E47" s="89"/>
      <c r="F47" s="89"/>
      <c r="G47" s="89"/>
      <c r="H47" s="91"/>
      <c r="I47" s="91"/>
      <c r="J47" s="90"/>
      <c r="K47" s="90"/>
      <c r="L47" s="92"/>
    </row>
    <row r="48" spans="1:12" s="3" customFormat="1" ht="15" customHeight="1">
      <c r="A48" s="26"/>
      <c r="B48" s="141" t="s">
        <v>75</v>
      </c>
      <c r="C48" s="141"/>
      <c r="D48" s="141"/>
      <c r="E48" s="141"/>
      <c r="F48" s="100"/>
      <c r="G48" s="100"/>
      <c r="H48" s="100"/>
      <c r="I48" s="100"/>
      <c r="J48" s="12"/>
      <c r="K48" s="12"/>
      <c r="L48" s="12"/>
    </row>
    <row r="49" spans="1:13" s="3" customFormat="1" ht="12" customHeight="1">
      <c r="A49" s="12"/>
      <c r="B49" s="85"/>
      <c r="C49" s="85"/>
      <c r="D49" s="24"/>
      <c r="E49" s="101"/>
      <c r="F49" s="101"/>
      <c r="G49" s="101"/>
      <c r="H49" s="101"/>
      <c r="I49" s="101"/>
      <c r="J49" s="102"/>
      <c r="K49" s="102"/>
      <c r="L49" s="102"/>
    </row>
    <row r="50" spans="1:13" ht="15" customHeight="1">
      <c r="A50" s="88"/>
      <c r="B50" s="134" t="s">
        <v>78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07"/>
    </row>
    <row r="51" spans="1:13" ht="15" customHeight="1">
      <c r="A51" s="88"/>
      <c r="B51" s="134" t="s">
        <v>79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07"/>
    </row>
    <row r="52" spans="1:13" ht="15" customHeight="1">
      <c r="A52" s="88"/>
      <c r="B52" s="107" t="s">
        <v>80</v>
      </c>
      <c r="C52" s="107"/>
      <c r="D52" s="107"/>
      <c r="E52" s="107"/>
      <c r="F52" s="107"/>
      <c r="G52" s="131"/>
      <c r="H52" s="132"/>
      <c r="I52" s="132"/>
      <c r="J52" s="107" t="s">
        <v>81</v>
      </c>
      <c r="K52" s="107"/>
      <c r="L52" s="107"/>
      <c r="M52" s="107"/>
    </row>
    <row r="53" spans="1:13" ht="8.25" customHeight="1">
      <c r="A53" s="88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</row>
    <row r="54" spans="1:13" ht="15" customHeight="1">
      <c r="A54" s="88"/>
      <c r="B54" s="134" t="s">
        <v>63</v>
      </c>
      <c r="C54" s="134"/>
      <c r="D54" s="134"/>
      <c r="E54" s="134"/>
      <c r="F54" s="134"/>
      <c r="G54" s="140"/>
      <c r="H54" s="140"/>
      <c r="J54" s="2"/>
      <c r="K54" s="1"/>
      <c r="L54" s="1"/>
    </row>
    <row r="55" spans="1:13" ht="15" customHeight="1">
      <c r="A55" s="88"/>
      <c r="B55" s="134" t="s">
        <v>64</v>
      </c>
      <c r="C55" s="134"/>
      <c r="D55" s="134"/>
      <c r="E55" s="134"/>
      <c r="F55" s="134"/>
      <c r="G55" s="142"/>
      <c r="H55" s="142"/>
      <c r="I55" s="142"/>
      <c r="J55" s="142"/>
      <c r="K55" s="142"/>
      <c r="L55" s="106"/>
    </row>
    <row r="56" spans="1:13" ht="15" customHeight="1">
      <c r="A56" s="88"/>
      <c r="B56" s="93" t="s">
        <v>65</v>
      </c>
      <c r="C56" s="93"/>
      <c r="D56" s="93"/>
      <c r="E56" s="104"/>
      <c r="F56" s="135"/>
      <c r="G56" s="135"/>
      <c r="H56" s="135"/>
      <c r="J56" s="2"/>
      <c r="K56" s="1"/>
      <c r="L56" s="1"/>
    </row>
    <row r="57" spans="1:13" ht="15" customHeight="1">
      <c r="A57" s="88"/>
      <c r="B57" s="134" t="s">
        <v>66</v>
      </c>
      <c r="C57" s="134"/>
      <c r="D57" s="134"/>
      <c r="E57" s="103" t="s">
        <v>87</v>
      </c>
      <c r="F57" s="105"/>
      <c r="G57" s="105"/>
      <c r="H57" s="105"/>
      <c r="J57" s="2"/>
      <c r="K57" s="1"/>
      <c r="L57" s="1"/>
    </row>
    <row r="58" spans="1:13" ht="15" customHeight="1">
      <c r="A58" s="88"/>
      <c r="B58" s="134" t="s">
        <v>67</v>
      </c>
      <c r="C58" s="134"/>
      <c r="D58" s="134"/>
      <c r="E58" s="103" t="s">
        <v>68</v>
      </c>
      <c r="F58" s="105"/>
      <c r="G58" s="105"/>
      <c r="H58" s="105"/>
      <c r="J58" s="2"/>
      <c r="K58" s="1"/>
      <c r="L58" s="1"/>
    </row>
    <row r="59" spans="1:13" ht="15" customHeight="1">
      <c r="A59" s="88"/>
      <c r="B59" s="134" t="s">
        <v>88</v>
      </c>
      <c r="C59" s="134"/>
      <c r="D59" s="134"/>
      <c r="E59" s="103" t="s">
        <v>69</v>
      </c>
      <c r="F59" s="104"/>
      <c r="G59" s="135"/>
      <c r="H59" s="135"/>
      <c r="I59" s="135"/>
      <c r="J59" s="135"/>
      <c r="K59" s="135"/>
      <c r="L59" s="1"/>
    </row>
    <row r="60" spans="1:13" ht="15" customHeight="1">
      <c r="A60" s="88"/>
      <c r="B60" s="134" t="s">
        <v>89</v>
      </c>
      <c r="C60" s="134"/>
      <c r="D60" s="134"/>
      <c r="E60" s="103" t="s">
        <v>70</v>
      </c>
      <c r="F60" s="104"/>
      <c r="G60" s="106"/>
      <c r="H60" s="106"/>
      <c r="I60" s="106"/>
      <c r="J60" s="106"/>
      <c r="K60" s="106"/>
      <c r="L60" s="106"/>
      <c r="M60" s="106"/>
    </row>
    <row r="61" spans="1:13" s="3" customFormat="1" ht="15" customHeight="1">
      <c r="A61" s="12"/>
      <c r="B61" s="85"/>
      <c r="C61" s="85"/>
      <c r="D61" s="24"/>
      <c r="E61" s="101"/>
      <c r="F61" s="101"/>
      <c r="G61" s="101"/>
      <c r="H61" s="101"/>
      <c r="I61" s="101"/>
      <c r="J61" s="102"/>
      <c r="K61" s="102"/>
      <c r="L61" s="102"/>
    </row>
    <row r="62" spans="1:13" s="3" customFormat="1" ht="15" customHeight="1">
      <c r="A62" s="12"/>
      <c r="B62" s="133" t="s">
        <v>12</v>
      </c>
      <c r="C62" s="133"/>
      <c r="D62" s="133"/>
      <c r="E62" s="133"/>
      <c r="F62" s="133"/>
      <c r="G62" s="133"/>
      <c r="H62" s="133"/>
      <c r="I62" s="133"/>
      <c r="J62" s="133"/>
      <c r="K62" s="133"/>
      <c r="L62" s="133"/>
    </row>
    <row r="63" spans="1:13" s="3" customFormat="1" ht="15" customHeight="1">
      <c r="A63" s="12"/>
      <c r="B63" s="133" t="s">
        <v>76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</row>
    <row r="64" spans="1:13" s="3" customFormat="1" ht="15" customHeight="1">
      <c r="A64" s="12"/>
      <c r="B64" s="12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2" s="3" customFormat="1" ht="15" customHeight="1">
      <c r="A65" s="12"/>
      <c r="B65" s="12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2" s="3" customFormat="1" ht="15" customHeight="1">
      <c r="A66" s="26"/>
      <c r="B66" s="36" t="s">
        <v>71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</row>
    <row r="67" spans="1:12" s="3" customFormat="1" ht="15" customHeight="1">
      <c r="A67" s="26"/>
      <c r="B67" s="12"/>
      <c r="C67" s="81"/>
      <c r="D67" s="81"/>
      <c r="E67" s="81"/>
      <c r="F67" s="81"/>
      <c r="G67" s="81"/>
      <c r="H67" s="81"/>
      <c r="I67" s="81"/>
      <c r="J67" s="81"/>
      <c r="K67" s="81"/>
      <c r="L67" s="81"/>
    </row>
    <row r="68" spans="1:12" s="3" customFormat="1" ht="15" customHeight="1">
      <c r="A68" s="12"/>
      <c r="B68" s="12"/>
      <c r="C68" s="81"/>
      <c r="D68" s="81"/>
      <c r="E68" s="81"/>
      <c r="F68" s="81"/>
      <c r="G68" s="81"/>
      <c r="H68" s="81"/>
      <c r="I68" s="81"/>
      <c r="J68" s="81"/>
      <c r="K68" s="81"/>
      <c r="L68" s="81"/>
    </row>
    <row r="69" spans="1:12" s="3" customFormat="1" ht="15" customHeight="1">
      <c r="A69" s="12"/>
      <c r="B69" s="12"/>
      <c r="C69" s="81"/>
      <c r="D69" s="81"/>
      <c r="E69" s="81"/>
      <c r="F69" s="81"/>
      <c r="G69" s="81"/>
      <c r="H69" s="81"/>
      <c r="I69" s="81"/>
      <c r="J69" s="81"/>
      <c r="K69" s="81"/>
      <c r="L69" s="81"/>
    </row>
    <row r="70" spans="1:12" s="3" customFormat="1" ht="15" customHeight="1">
      <c r="A70" s="11"/>
      <c r="B70" s="11"/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spans="1:12" s="3" customFormat="1" ht="15" customHeight="1">
      <c r="A71" s="11"/>
      <c r="B71" s="11"/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12" s="3" customFormat="1" ht="15" customHeight="1">
      <c r="A72" s="11"/>
      <c r="B72" s="11"/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12" s="3" customFormat="1" ht="15" customHeight="1">
      <c r="A73" s="11"/>
      <c r="B73" s="1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2" s="3" customFormat="1" ht="15" customHeight="1">
      <c r="A74" s="11"/>
      <c r="B74" s="24"/>
      <c r="C74" s="24"/>
      <c r="D74" s="24"/>
      <c r="E74" s="25"/>
      <c r="F74" s="25"/>
      <c r="G74" s="25"/>
      <c r="H74" s="25"/>
      <c r="I74" s="25"/>
      <c r="J74" s="13"/>
      <c r="K74" s="13"/>
      <c r="L74" s="13"/>
    </row>
    <row r="75" spans="1:12" s="3" customFormat="1" ht="15" customHeight="1">
      <c r="A75" s="2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</row>
  </sheetData>
  <sheetProtection insertRows="0" selectLockedCells="1"/>
  <mergeCells count="61">
    <mergeCell ref="L1:L6"/>
    <mergeCell ref="J16:L16"/>
    <mergeCell ref="J18:L18"/>
    <mergeCell ref="H16:I16"/>
    <mergeCell ref="H18:I19"/>
    <mergeCell ref="H13:I13"/>
    <mergeCell ref="H14:I14"/>
    <mergeCell ref="H15:I15"/>
    <mergeCell ref="J12:L12"/>
    <mergeCell ref="J13:L13"/>
    <mergeCell ref="J14:L14"/>
    <mergeCell ref="J15:L15"/>
    <mergeCell ref="H12:I12"/>
    <mergeCell ref="H17:J17"/>
    <mergeCell ref="B7:F7"/>
    <mergeCell ref="H9:I9"/>
    <mergeCell ref="H11:I11"/>
    <mergeCell ref="J9:L9"/>
    <mergeCell ref="J11:L11"/>
    <mergeCell ref="B9:F9"/>
    <mergeCell ref="B8:F8"/>
    <mergeCell ref="J10:L10"/>
    <mergeCell ref="B10:F10"/>
    <mergeCell ref="B11:F11"/>
    <mergeCell ref="B12:F12"/>
    <mergeCell ref="B13:F13"/>
    <mergeCell ref="B16:F16"/>
    <mergeCell ref="B14:F14"/>
    <mergeCell ref="B15:F15"/>
    <mergeCell ref="B19:F19"/>
    <mergeCell ref="J19:L19"/>
    <mergeCell ref="J20:L20"/>
    <mergeCell ref="B24:L24"/>
    <mergeCell ref="H20:I20"/>
    <mergeCell ref="B20:F20"/>
    <mergeCell ref="B17:F17"/>
    <mergeCell ref="B18:F18"/>
    <mergeCell ref="B75:L75"/>
    <mergeCell ref="B32:J32"/>
    <mergeCell ref="B55:F55"/>
    <mergeCell ref="I45:J45"/>
    <mergeCell ref="E45:H45"/>
    <mergeCell ref="B54:F54"/>
    <mergeCell ref="G54:H54"/>
    <mergeCell ref="B48:E48"/>
    <mergeCell ref="B51:L51"/>
    <mergeCell ref="B50:L50"/>
    <mergeCell ref="B63:L63"/>
    <mergeCell ref="G55:K55"/>
    <mergeCell ref="F56:H56"/>
    <mergeCell ref="J33:L33"/>
    <mergeCell ref="B25:J25"/>
    <mergeCell ref="F33:H33"/>
    <mergeCell ref="B29:L29"/>
    <mergeCell ref="G52:I52"/>
    <mergeCell ref="B62:L62"/>
    <mergeCell ref="B57:D57"/>
    <mergeCell ref="B58:D58"/>
    <mergeCell ref="B59:D59"/>
    <mergeCell ref="G59:K59"/>
    <mergeCell ref="B60:D60"/>
  </mergeCells>
  <phoneticPr fontId="2" type="noConversion"/>
  <pageMargins left="0.98425196850393704" right="0.39370078740157483" top="0.47244094488188981" bottom="0.59055118110236227" header="0.39370078740157483" footer="0.31496062992125984"/>
  <pageSetup paperSize="9" scale="96" orientation="portrait" verticalDpi="300" r:id="rId1"/>
  <headerFooter alignWithMargins="0"/>
  <rowBreaks count="1" manualBreakCount="1">
    <brk id="43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457200</xdr:colOff>
                    <xdr:row>36</xdr:row>
                    <xdr:rowOff>19050</xdr:rowOff>
                  </from>
                  <to>
                    <xdr:col>2</xdr:col>
                    <xdr:colOff>127000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457200</xdr:colOff>
                    <xdr:row>37</xdr:row>
                    <xdr:rowOff>31750</xdr:rowOff>
                  </from>
                  <to>
                    <xdr:col>2</xdr:col>
                    <xdr:colOff>127000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L40"/>
  <sheetViews>
    <sheetView showGridLines="0" zoomScaleNormal="100" zoomScaleSheetLayoutView="100" workbookViewId="0">
      <selection activeCell="C9" sqref="C9"/>
    </sheetView>
  </sheetViews>
  <sheetFormatPr baseColWidth="10" defaultRowHeight="12.5"/>
  <cols>
    <col min="1" max="1" width="0.7265625" customWidth="1"/>
    <col min="2" max="2" width="9.54296875" customWidth="1"/>
    <col min="3" max="3" width="7.81640625" customWidth="1"/>
    <col min="4" max="4" width="4.1796875" customWidth="1"/>
    <col min="5" max="5" width="14.453125" bestFit="1" customWidth="1"/>
    <col min="6" max="6" width="8.81640625" customWidth="1"/>
    <col min="7" max="7" width="4.453125" customWidth="1"/>
    <col min="8" max="8" width="5.7265625" customWidth="1"/>
    <col min="9" max="9" width="5.81640625" customWidth="1"/>
    <col min="10" max="10" width="7.7265625" customWidth="1"/>
    <col min="11" max="11" width="7.81640625" customWidth="1"/>
    <col min="12" max="12" width="15.7265625" customWidth="1"/>
    <col min="13" max="13" width="1.1796875" customWidth="1"/>
  </cols>
  <sheetData>
    <row r="1" spans="1:12" s="3" customFormat="1" ht="20.149999999999999" customHeight="1">
      <c r="A1" s="27"/>
      <c r="B1" s="112"/>
      <c r="C1" s="113"/>
      <c r="D1" s="96"/>
      <c r="E1" s="139" t="s">
        <v>59</v>
      </c>
      <c r="F1" s="139"/>
      <c r="G1" s="139"/>
      <c r="H1" s="139"/>
      <c r="I1" s="156" t="str">
        <f>IF(Vorauszahlungsbescheid!J20=0," ",Vorauszahlungsbescheid!J20)</f>
        <v xml:space="preserve"> </v>
      </c>
      <c r="J1" s="156"/>
      <c r="K1" s="114"/>
      <c r="L1" s="115" t="s">
        <v>60</v>
      </c>
    </row>
    <row r="2" spans="1:12" s="3" customFormat="1" ht="15" customHeight="1">
      <c r="A2" s="27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3" customFormat="1" ht="15" customHeight="1">
      <c r="A3" s="27"/>
      <c r="B3" s="28"/>
      <c r="C3" s="28"/>
      <c r="D3" s="28"/>
      <c r="E3" s="28"/>
      <c r="F3" s="28"/>
      <c r="G3" s="28"/>
      <c r="H3" s="28"/>
      <c r="I3" s="29"/>
      <c r="J3" s="30"/>
      <c r="K3" s="30"/>
      <c r="L3" s="30"/>
    </row>
    <row r="4" spans="1:12" s="3" customFormat="1" ht="15" customHeight="1">
      <c r="A4" s="27"/>
      <c r="B4" s="111" t="s">
        <v>82</v>
      </c>
      <c r="C4" s="28"/>
      <c r="D4" s="28"/>
      <c r="E4" s="28"/>
      <c r="F4" s="28"/>
      <c r="G4" s="28"/>
      <c r="H4" s="28"/>
      <c r="I4" s="29"/>
      <c r="J4" s="30"/>
      <c r="K4" s="30"/>
      <c r="L4" s="30"/>
    </row>
    <row r="5" spans="1:12" s="3" customFormat="1" ht="21" customHeight="1" thickBot="1">
      <c r="A5" s="168" t="s">
        <v>83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1:12" s="3" customFormat="1" ht="15" customHeight="1">
      <c r="A6" s="27"/>
      <c r="B6" s="46" t="s">
        <v>0</v>
      </c>
      <c r="C6" s="161" t="s">
        <v>1</v>
      </c>
      <c r="D6" s="162"/>
      <c r="E6" s="47" t="s">
        <v>2</v>
      </c>
      <c r="F6" s="161" t="s">
        <v>3</v>
      </c>
      <c r="G6" s="162"/>
      <c r="H6" s="161" t="s">
        <v>4</v>
      </c>
      <c r="I6" s="162"/>
      <c r="J6" s="47" t="s">
        <v>5</v>
      </c>
      <c r="K6" s="47" t="s">
        <v>6</v>
      </c>
      <c r="L6" s="48" t="s">
        <v>7</v>
      </c>
    </row>
    <row r="7" spans="1:12" s="3" customFormat="1" ht="103.5" customHeight="1">
      <c r="A7" s="27"/>
      <c r="B7" s="31" t="s">
        <v>31</v>
      </c>
      <c r="C7" s="166" t="s">
        <v>35</v>
      </c>
      <c r="D7" s="167"/>
      <c r="E7" s="32" t="s">
        <v>30</v>
      </c>
      <c r="F7" s="166" t="s">
        <v>32</v>
      </c>
      <c r="G7" s="167"/>
      <c r="H7" s="166" t="s">
        <v>33</v>
      </c>
      <c r="I7" s="167"/>
      <c r="J7" s="32" t="s">
        <v>22</v>
      </c>
      <c r="K7" s="32" t="s">
        <v>21</v>
      </c>
      <c r="L7" s="33" t="s">
        <v>20</v>
      </c>
    </row>
    <row r="8" spans="1:12" s="3" customFormat="1" ht="25.5" customHeight="1" thickBot="1">
      <c r="A8" s="27"/>
      <c r="B8" s="122" t="s">
        <v>53</v>
      </c>
      <c r="C8" s="169"/>
      <c r="D8" s="170"/>
      <c r="E8" s="123"/>
      <c r="F8" s="164" t="s">
        <v>54</v>
      </c>
      <c r="G8" s="165"/>
      <c r="H8" s="169"/>
      <c r="I8" s="170"/>
      <c r="J8" s="123" t="s">
        <v>10</v>
      </c>
      <c r="K8" s="123"/>
      <c r="L8" s="124" t="s">
        <v>19</v>
      </c>
    </row>
    <row r="9" spans="1:12" s="3" customFormat="1" ht="15" customHeight="1">
      <c r="A9" s="27"/>
      <c r="B9" s="49" t="s">
        <v>8</v>
      </c>
      <c r="C9" s="71"/>
      <c r="D9" s="37" t="s">
        <v>38</v>
      </c>
      <c r="E9" s="73"/>
      <c r="F9" s="50" t="str">
        <f>IF(C9&gt;0,ROUNDDOWN(C9*E9/1000,0)," ")</f>
        <v xml:space="preserve"> </v>
      </c>
      <c r="G9" s="41" t="s">
        <v>37</v>
      </c>
      <c r="H9" s="64">
        <v>50</v>
      </c>
      <c r="I9" s="43" t="s">
        <v>36</v>
      </c>
      <c r="J9" s="51" t="str">
        <f t="shared" ref="J9:J18" si="0">IF(C9&gt;0,ROUNDDOWN(F9/H9,0)," ")</f>
        <v xml:space="preserve"> </v>
      </c>
      <c r="K9" s="75"/>
      <c r="L9" s="52" t="str">
        <f>IF(AND(C9&gt;20,F9&gt;250),J9*K9,IF(C9&lt;=0," ","0 €"))</f>
        <v xml:space="preserve"> </v>
      </c>
    </row>
    <row r="10" spans="1:12" s="3" customFormat="1" ht="15" customHeight="1">
      <c r="A10" s="27"/>
      <c r="B10" s="53" t="s">
        <v>13</v>
      </c>
      <c r="C10" s="71"/>
      <c r="D10" s="38" t="s">
        <v>38</v>
      </c>
      <c r="E10" s="73"/>
      <c r="F10" s="54" t="str">
        <f>IF(C10&gt;0,ROUNDDOWN(C10*E10/1000,0)," ")</f>
        <v xml:space="preserve"> </v>
      </c>
      <c r="G10" s="42" t="s">
        <v>37</v>
      </c>
      <c r="H10" s="65">
        <v>25</v>
      </c>
      <c r="I10" s="44" t="s">
        <v>36</v>
      </c>
      <c r="J10" s="55" t="str">
        <f t="shared" si="0"/>
        <v xml:space="preserve"> </v>
      </c>
      <c r="K10" s="76"/>
      <c r="L10" s="52" t="str">
        <f>IF(AND(C10&gt;5,F10&gt;125),J10*K10,IF(C10&lt;=0," ","0 €"))</f>
        <v xml:space="preserve"> </v>
      </c>
    </row>
    <row r="11" spans="1:12" s="3" customFormat="1" ht="15" customHeight="1">
      <c r="A11" s="27"/>
      <c r="B11" s="53" t="s">
        <v>14</v>
      </c>
      <c r="C11" s="71"/>
      <c r="D11" s="38" t="s">
        <v>38</v>
      </c>
      <c r="E11" s="73"/>
      <c r="F11" s="54" t="str">
        <f>IF(C11&gt;0,ROUNDDOWN(C11*E11/1000,0)," ")</f>
        <v xml:space="preserve"> </v>
      </c>
      <c r="G11" s="42" t="s">
        <v>37</v>
      </c>
      <c r="H11" s="65">
        <v>3</v>
      </c>
      <c r="I11" s="44" t="s">
        <v>36</v>
      </c>
      <c r="J11" s="55" t="str">
        <f t="shared" si="0"/>
        <v xml:space="preserve"> </v>
      </c>
      <c r="K11" s="76"/>
      <c r="L11" s="52" t="str">
        <f>IF(AND(C11&gt;0.1,F11&gt;15),J11*K11,IF(C11&lt;=0," ","0 €"))</f>
        <v xml:space="preserve"> </v>
      </c>
    </row>
    <row r="12" spans="1:12" s="3" customFormat="1" ht="15" customHeight="1">
      <c r="A12" s="27"/>
      <c r="B12" s="53" t="s">
        <v>11</v>
      </c>
      <c r="C12" s="72"/>
      <c r="D12" s="39" t="s">
        <v>40</v>
      </c>
      <c r="E12" s="73"/>
      <c r="F12" s="54" t="str">
        <f>IF(C12&gt;0,ROUNDDOWN(C12*E12/1000000,0)," ")</f>
        <v xml:space="preserve"> </v>
      </c>
      <c r="G12" s="42" t="s">
        <v>37</v>
      </c>
      <c r="H12" s="66">
        <v>2</v>
      </c>
      <c r="I12" s="45" t="s">
        <v>36</v>
      </c>
      <c r="J12" s="55" t="str">
        <f t="shared" si="0"/>
        <v xml:space="preserve"> </v>
      </c>
      <c r="K12" s="76"/>
      <c r="L12" s="52" t="str">
        <f>IF(AND(C12&gt;100,F12&gt;10),J12*K12,IF(C12&lt;=0," ","0 €"))</f>
        <v xml:space="preserve"> </v>
      </c>
    </row>
    <row r="13" spans="1:12" s="3" customFormat="1" ht="15" customHeight="1">
      <c r="A13" s="27"/>
      <c r="B13" s="56" t="s">
        <v>23</v>
      </c>
      <c r="C13" s="72"/>
      <c r="D13" s="39" t="s">
        <v>40</v>
      </c>
      <c r="E13" s="73"/>
      <c r="F13" s="54" t="str">
        <f t="shared" ref="F13:F18" si="1">IF(C13&gt;0,ROUNDDOWN(C13*E13/1000,0)," ")</f>
        <v xml:space="preserve"> </v>
      </c>
      <c r="G13" s="42" t="s">
        <v>41</v>
      </c>
      <c r="H13" s="66">
        <v>20</v>
      </c>
      <c r="I13" s="45" t="s">
        <v>39</v>
      </c>
      <c r="J13" s="55" t="str">
        <f t="shared" si="0"/>
        <v xml:space="preserve"> </v>
      </c>
      <c r="K13" s="76"/>
      <c r="L13" s="52" t="str">
        <f>IF(AND(C13&gt;1,F13&gt;100),J13*K13,IF(C13&lt;=0," ","0 €"))</f>
        <v xml:space="preserve"> </v>
      </c>
    </row>
    <row r="14" spans="1:12" s="3" customFormat="1" ht="15" customHeight="1">
      <c r="A14" s="27"/>
      <c r="B14" s="57" t="s">
        <v>24</v>
      </c>
      <c r="C14" s="72"/>
      <c r="D14" s="39" t="s">
        <v>40</v>
      </c>
      <c r="E14" s="73"/>
      <c r="F14" s="54" t="str">
        <f t="shared" si="1"/>
        <v xml:space="preserve"> </v>
      </c>
      <c r="G14" s="42" t="s">
        <v>41</v>
      </c>
      <c r="H14" s="66">
        <v>100</v>
      </c>
      <c r="I14" s="45" t="s">
        <v>39</v>
      </c>
      <c r="J14" s="55" t="str">
        <f t="shared" si="0"/>
        <v xml:space="preserve"> </v>
      </c>
      <c r="K14" s="76"/>
      <c r="L14" s="52" t="str">
        <f>IF(AND(C14&gt;5,F14&gt;500),J14*K14,IF(C14&lt;=0," ","0 €"))</f>
        <v xml:space="preserve"> </v>
      </c>
    </row>
    <row r="15" spans="1:12" s="3" customFormat="1" ht="15" customHeight="1">
      <c r="A15" s="27"/>
      <c r="B15" s="57" t="s">
        <v>28</v>
      </c>
      <c r="C15" s="72"/>
      <c r="D15" s="39" t="s">
        <v>40</v>
      </c>
      <c r="E15" s="73"/>
      <c r="F15" s="54" t="str">
        <f t="shared" si="1"/>
        <v xml:space="preserve"> </v>
      </c>
      <c r="G15" s="42" t="s">
        <v>41</v>
      </c>
      <c r="H15" s="66">
        <v>500</v>
      </c>
      <c r="I15" s="45" t="s">
        <v>39</v>
      </c>
      <c r="J15" s="55" t="str">
        <f t="shared" si="0"/>
        <v xml:space="preserve"> </v>
      </c>
      <c r="K15" s="76"/>
      <c r="L15" s="52" t="str">
        <f>IF(AND(C15&gt;50,F15&gt;2500),J15*K15,IF(C15&lt;=0," ","0 €"))</f>
        <v xml:space="preserve"> </v>
      </c>
    </row>
    <row r="16" spans="1:12" s="3" customFormat="1" ht="15" customHeight="1">
      <c r="A16" s="27"/>
      <c r="B16" s="57" t="s">
        <v>25</v>
      </c>
      <c r="C16" s="72"/>
      <c r="D16" s="39" t="s">
        <v>40</v>
      </c>
      <c r="E16" s="73"/>
      <c r="F16" s="54" t="str">
        <f t="shared" si="1"/>
        <v xml:space="preserve"> </v>
      </c>
      <c r="G16" s="42" t="s">
        <v>41</v>
      </c>
      <c r="H16" s="66">
        <v>500</v>
      </c>
      <c r="I16" s="45" t="s">
        <v>39</v>
      </c>
      <c r="J16" s="55" t="str">
        <f t="shared" si="0"/>
        <v xml:space="preserve"> </v>
      </c>
      <c r="K16" s="76"/>
      <c r="L16" s="52" t="str">
        <f>IF(AND(C16&gt;50,F16&gt;2500),J16*K16,IF(C16&lt;=0," ","0 €"))</f>
        <v xml:space="preserve"> </v>
      </c>
    </row>
    <row r="17" spans="1:12" s="3" customFormat="1" ht="15" customHeight="1">
      <c r="A17" s="27"/>
      <c r="B17" s="58" t="s">
        <v>26</v>
      </c>
      <c r="C17" s="72"/>
      <c r="D17" s="39" t="s">
        <v>40</v>
      </c>
      <c r="E17" s="73"/>
      <c r="F17" s="54" t="str">
        <f t="shared" si="1"/>
        <v xml:space="preserve"> </v>
      </c>
      <c r="G17" s="42" t="s">
        <v>41</v>
      </c>
      <c r="H17" s="66">
        <v>500</v>
      </c>
      <c r="I17" s="45" t="s">
        <v>39</v>
      </c>
      <c r="J17" s="59" t="str">
        <f t="shared" si="0"/>
        <v xml:space="preserve"> </v>
      </c>
      <c r="K17" s="76"/>
      <c r="L17" s="52" t="str">
        <f>IF(AND(C17&gt;50,F17&gt;2500),J17*K17,IF(C17&lt;=0," ","0 €"))</f>
        <v xml:space="preserve"> </v>
      </c>
    </row>
    <row r="18" spans="1:12" s="3" customFormat="1" ht="15" customHeight="1">
      <c r="A18" s="27"/>
      <c r="B18" s="58" t="s">
        <v>27</v>
      </c>
      <c r="C18" s="72"/>
      <c r="D18" s="39" t="s">
        <v>40</v>
      </c>
      <c r="E18" s="73"/>
      <c r="F18" s="54" t="str">
        <f t="shared" si="1"/>
        <v xml:space="preserve"> </v>
      </c>
      <c r="G18" s="42" t="s">
        <v>41</v>
      </c>
      <c r="H18" s="66">
        <v>1000</v>
      </c>
      <c r="I18" s="45" t="s">
        <v>39</v>
      </c>
      <c r="J18" s="59" t="str">
        <f t="shared" si="0"/>
        <v xml:space="preserve"> </v>
      </c>
      <c r="K18" s="76"/>
      <c r="L18" s="52" t="str">
        <f>IF(AND(C18&gt;100,F18&gt;5000),J18*K18,IF(C18&lt;=0," ","0 €"))</f>
        <v xml:space="preserve"> </v>
      </c>
    </row>
    <row r="19" spans="1:12" s="3" customFormat="1" ht="15" customHeight="1" thickBot="1">
      <c r="A19" s="27"/>
      <c r="B19" s="60" t="s">
        <v>29</v>
      </c>
      <c r="C19" s="109"/>
      <c r="D19" s="40" t="s">
        <v>34</v>
      </c>
      <c r="E19" s="74"/>
      <c r="F19" s="125"/>
      <c r="G19" s="126"/>
      <c r="H19" s="67">
        <v>6000</v>
      </c>
      <c r="I19" s="34" t="s">
        <v>55</v>
      </c>
      <c r="J19" s="61" t="str">
        <f>IF(C19&gt;0,ROUNDDOWN(C19*E19/H19,0)," ")</f>
        <v xml:space="preserve"> </v>
      </c>
      <c r="K19" s="77"/>
      <c r="L19" s="52" t="str">
        <f>IF(C19&gt;2,J19*K19,IF(C19&lt;=0," ","0 €"))</f>
        <v xml:space="preserve"> </v>
      </c>
    </row>
    <row r="20" spans="1:12" s="3" customFormat="1" ht="15" customHeight="1" thickBot="1">
      <c r="A20" s="27"/>
      <c r="B20" s="62"/>
      <c r="C20" s="62"/>
      <c r="D20" s="62"/>
      <c r="E20" s="63"/>
      <c r="F20" s="62"/>
      <c r="G20" s="62"/>
      <c r="H20" s="62"/>
      <c r="I20" s="62"/>
      <c r="J20" s="163"/>
      <c r="K20" s="163"/>
      <c r="L20" s="80" t="str">
        <f>IF(C9&lt;=0," ",SUM(L9:L19))</f>
        <v xml:space="preserve"> </v>
      </c>
    </row>
    <row r="21" spans="1:12" s="3" customFormat="1" ht="27" customHeight="1">
      <c r="A21" s="27"/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</row>
    <row r="22" spans="1:12" s="3" customFormat="1" ht="15" customHeight="1">
      <c r="A22" s="27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 s="3" customFormat="1" ht="15" customHeight="1">
      <c r="A23" s="27"/>
      <c r="B23" s="172" t="s">
        <v>84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1:12" s="3" customFormat="1" ht="10.5" customHeight="1" thickBot="1">
      <c r="A24" s="27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</row>
    <row r="25" spans="1:12" s="3" customFormat="1" ht="15" customHeight="1" thickBot="1">
      <c r="A25" s="27"/>
      <c r="B25" s="116"/>
      <c r="C25" s="83"/>
      <c r="D25" s="158" t="s">
        <v>56</v>
      </c>
      <c r="E25" s="158"/>
      <c r="F25" s="117" t="str">
        <f>IF(ISBLANK(C25)," ",IF(C25=0,0,ROUNDDOWN(C25,0)*18))</f>
        <v xml:space="preserve"> </v>
      </c>
      <c r="G25" s="158" t="s">
        <v>57</v>
      </c>
      <c r="H25" s="158"/>
      <c r="I25" s="158"/>
      <c r="J25" s="158"/>
      <c r="K25" s="158"/>
      <c r="L25" s="118" t="str">
        <f>IF(ISBLANK(C25)," ",IF(C25=0,0,ROUND(F25*35.79,2)))</f>
        <v xml:space="preserve"> </v>
      </c>
    </row>
    <row r="26" spans="1:12" s="3" customFormat="1" ht="15" customHeight="1">
      <c r="A26" s="27"/>
      <c r="B26" s="116"/>
      <c r="C26" s="119"/>
      <c r="D26" s="119"/>
      <c r="E26" s="119"/>
      <c r="F26" s="119"/>
      <c r="G26" s="119"/>
      <c r="H26" s="119"/>
      <c r="I26" s="119"/>
      <c r="J26" s="119"/>
      <c r="K26" s="119"/>
      <c r="L26" s="120"/>
    </row>
    <row r="27" spans="1:12" s="3" customFormat="1" ht="15" customHeight="1" thickBot="1">
      <c r="A27" s="27"/>
      <c r="B27" s="116"/>
      <c r="C27" s="119"/>
      <c r="D27" s="119"/>
      <c r="E27" s="119"/>
      <c r="F27" s="119"/>
      <c r="G27" s="119"/>
      <c r="H27" s="119"/>
      <c r="I27" s="119"/>
      <c r="J27" s="119"/>
      <c r="K27" s="119"/>
      <c r="L27" s="120"/>
    </row>
    <row r="28" spans="1:12" s="3" customFormat="1" ht="15" customHeight="1" thickBot="1">
      <c r="A28" s="27"/>
      <c r="B28" s="174" t="s">
        <v>86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18" t="str">
        <f>IF(AND(L20=" ",L25=" ")," ",SUM(L20,L25))</f>
        <v xml:space="preserve"> </v>
      </c>
    </row>
    <row r="29" spans="1:12" s="3" customFormat="1" ht="15" customHeight="1">
      <c r="A29" s="27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0"/>
    </row>
    <row r="30" spans="1:12" s="3" customFormat="1" ht="15" customHeight="1">
      <c r="A30" s="27"/>
      <c r="B30" s="116"/>
      <c r="C30" s="119"/>
      <c r="D30" s="119"/>
      <c r="E30" s="119"/>
      <c r="F30" s="119"/>
      <c r="G30" s="119"/>
      <c r="H30" s="119"/>
      <c r="I30" s="119"/>
      <c r="J30" s="119"/>
      <c r="K30" s="119"/>
      <c r="L30" s="120"/>
    </row>
    <row r="31" spans="1:12" s="3" customFormat="1" ht="15" customHeight="1">
      <c r="A31" s="27"/>
      <c r="B31" s="175" t="s">
        <v>85</v>
      </c>
      <c r="C31" s="175"/>
      <c r="D31" s="119"/>
      <c r="E31" s="119"/>
      <c r="F31" s="119"/>
      <c r="G31" s="119"/>
      <c r="H31" s="119"/>
      <c r="I31" s="119"/>
      <c r="J31" s="119"/>
      <c r="K31" s="119"/>
      <c r="L31" s="120"/>
    </row>
    <row r="32" spans="1:12" s="3" customFormat="1" ht="4" customHeight="1">
      <c r="A32" s="27"/>
      <c r="B32" s="175"/>
      <c r="C32" s="175"/>
      <c r="D32" s="119"/>
      <c r="E32" s="119"/>
      <c r="F32" s="119"/>
      <c r="G32" s="119"/>
      <c r="H32" s="119"/>
      <c r="I32" s="119"/>
      <c r="J32" s="119"/>
      <c r="K32" s="119"/>
      <c r="L32" s="120"/>
    </row>
    <row r="33" spans="1:12" s="3" customFormat="1" ht="18" customHeight="1">
      <c r="A33" s="27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</row>
    <row r="34" spans="1:12" s="3" customFormat="1" ht="18" customHeight="1">
      <c r="A34" s="2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</row>
    <row r="35" spans="1:12" s="3" customFormat="1" ht="18" customHeight="1">
      <c r="A35" s="27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</row>
    <row r="36" spans="1:12" s="3" customFormat="1" ht="18" customHeight="1">
      <c r="A36" s="2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</row>
    <row r="37" spans="1:12" s="3" customFormat="1" ht="18" customHeight="1">
      <c r="A37" s="2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</row>
    <row r="38" spans="1:12" s="3" customFormat="1" ht="18" customHeight="1">
      <c r="A38" s="2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</row>
    <row r="39" spans="1:12" s="3" customFormat="1" ht="18" customHeight="1">
      <c r="A39" s="2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</row>
    <row r="40" spans="1:12" s="3" customFormat="1" ht="15" customHeight="1">
      <c r="A40" s="27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</sheetData>
  <sheetProtection algorithmName="SHA-512" hashValue="GG22+vcm3E5cJ0JylY5PT4FMP/cZqbBpiRGqyxPavrI7cUFwRQq46t+yRBRmfkc32fRGmzx2UEUbK12Ac0OBeA==" saltValue="G0+igfIhGJWPgKzsTF4uVA==" spinCount="100000" sheet="1" insertRows="0" selectLockedCells="1"/>
  <mergeCells count="28">
    <mergeCell ref="H7:I7"/>
    <mergeCell ref="B38:L38"/>
    <mergeCell ref="B39:L39"/>
    <mergeCell ref="B24:L24"/>
    <mergeCell ref="B23:L23"/>
    <mergeCell ref="B35:L35"/>
    <mergeCell ref="B37:L37"/>
    <mergeCell ref="B28:K28"/>
    <mergeCell ref="B32:C32"/>
    <mergeCell ref="B33:L33"/>
    <mergeCell ref="B34:L34"/>
    <mergeCell ref="B31:C31"/>
    <mergeCell ref="I1:J1"/>
    <mergeCell ref="E1:H1"/>
    <mergeCell ref="B36:L36"/>
    <mergeCell ref="D25:E25"/>
    <mergeCell ref="G25:K25"/>
    <mergeCell ref="B21:L21"/>
    <mergeCell ref="C6:D6"/>
    <mergeCell ref="J20:K20"/>
    <mergeCell ref="F6:G6"/>
    <mergeCell ref="H6:I6"/>
    <mergeCell ref="F8:G8"/>
    <mergeCell ref="F7:G7"/>
    <mergeCell ref="A5:L5"/>
    <mergeCell ref="C8:D8"/>
    <mergeCell ref="C7:D7"/>
    <mergeCell ref="H8:I8"/>
  </mergeCells>
  <phoneticPr fontId="2" type="noConversion"/>
  <pageMargins left="0.78740157480314965" right="0.39370078740157483" top="0.47244094488188981" bottom="0.59055118110236227" header="0.39370078740157483" footer="0.31496062992125984"/>
  <pageSetup paperSize="9" scale="96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9</vt:i4>
      </vt:variant>
    </vt:vector>
  </HeadingPairs>
  <TitlesOfParts>
    <vt:vector size="11" baseType="lpstr">
      <vt:lpstr>Vorauszahlungsbescheid</vt:lpstr>
      <vt:lpstr>Vorauszahlung (Anlage)</vt:lpstr>
      <vt:lpstr>'Vorauszahlung (Anlage)'!Druckbereich</vt:lpstr>
      <vt:lpstr>Vorauszahlungsbescheid!Druckbereich</vt:lpstr>
      <vt:lpstr>Vorauszahlungsbescheid!E_Mail_Lang</vt:lpstr>
      <vt:lpstr>Vorauszahlungsbescheid!Text1</vt:lpstr>
      <vt:lpstr>Vorauszahlungsbescheid!Text3</vt:lpstr>
      <vt:lpstr>Vorauszahlungsbescheid!Text4</vt:lpstr>
      <vt:lpstr>Vorauszahlungsbescheid!Text5</vt:lpstr>
      <vt:lpstr>Vorauszahlungsbescheid!Text6</vt:lpstr>
      <vt:lpstr>Vorauszahlungsbescheid!Text8</vt:lpstr>
    </vt:vector>
  </TitlesOfParts>
  <Company>Hessische Umweltverwaltung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 Wellmann, Tel. 106-3644 / Ks</dc:creator>
  <cp:lastModifiedBy>Brehmer, Imke (HMLU)</cp:lastModifiedBy>
  <cp:lastPrinted>2018-12-04T12:26:22Z</cp:lastPrinted>
  <dcterms:created xsi:type="dcterms:W3CDTF">2005-01-25T09:36:41Z</dcterms:created>
  <dcterms:modified xsi:type="dcterms:W3CDTF">2025-07-25T13:13:39Z</dcterms:modified>
</cp:coreProperties>
</file>